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5" activeTab="8"/>
  </bookViews>
  <sheets>
    <sheet name="1、一般公共预算收入" sheetId="28" r:id="rId1"/>
    <sheet name="2、一般公共预算支出" sheetId="2" r:id="rId2"/>
    <sheet name="3、政府性基金收入" sheetId="22" r:id="rId3"/>
    <sheet name="4、政府性基金支出" sheetId="23" r:id="rId4"/>
    <sheet name="5、社保基金收入" sheetId="31" r:id="rId5"/>
    <sheet name="6、社保基金支出" sheetId="32" r:id="rId6"/>
    <sheet name="7、国有资本经营收入" sheetId="29" r:id="rId7"/>
    <sheet name="8、国有资本经营支出" sheetId="30" r:id="rId8"/>
    <sheet name="9、政府一般债务限额和余额情况表" sheetId="33" r:id="rId9"/>
    <sheet name="10、政府专项债务限额和余额情况表" sheetId="34" r:id="rId10"/>
    <sheet name="11、新增政府债券分配明细表" sheetId="35" r:id="rId11"/>
  </sheets>
  <definedNames>
    <definedName name="_xlnm._FilterDatabase" localSheetId="1" hidden="1">'2、一般公共预算支出'!$A$4:$B$528</definedName>
    <definedName name="_xlnm._FilterDatabase" localSheetId="3" hidden="1">'4、政府性基金支出'!$A$5:$C$72</definedName>
    <definedName name="_xlnm.Print_Area" localSheetId="1">'2、一般公共预算支出'!$A$1:$G$40</definedName>
    <definedName name="_xlnm.Print_Area" localSheetId="2">'3、政府性基金收入'!$A$1:$F$41</definedName>
    <definedName name="_xlnm.Print_Area" localSheetId="3">'4、政府性基金支出'!$A$1:$F$82</definedName>
    <definedName name="_xlnm.Print_Titles" localSheetId="0">'1、一般公共预算收入'!$4:$4</definedName>
    <definedName name="_xlnm.Print_Titles" localSheetId="1">'2、一般公共预算支出'!$4:$4</definedName>
    <definedName name="_xlnm.Print_Titles" localSheetId="2">'3、政府性基金收入'!$4:$4</definedName>
    <definedName name="_xlnm.Print_Titles" localSheetId="3">'4、政府性基金支出'!$4:$4</definedName>
    <definedName name="_xlnm.Print_Titles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E14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3754+985</t>
        </r>
      </text>
    </comment>
    <comment ref="E15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33869+1565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E50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62405+2000</t>
        </r>
      </text>
    </comment>
  </commentList>
</comments>
</file>

<file path=xl/sharedStrings.xml><?xml version="1.0" encoding="utf-8"?>
<sst xmlns="http://schemas.openxmlformats.org/spreadsheetml/2006/main" count="399" uniqueCount="329">
  <si>
    <t>附表1</t>
  </si>
  <si>
    <t>随县2024年地方一般公共预算收入明细表</t>
  </si>
  <si>
    <t>单位：万元</t>
  </si>
  <si>
    <t>科目编码</t>
  </si>
  <si>
    <t>科目名称</t>
  </si>
  <si>
    <t>2024年预算计划</t>
  </si>
  <si>
    <t>第一次调整预算计划数</t>
  </si>
  <si>
    <t>第二次调整预算计划数</t>
  </si>
  <si>
    <t>差额</t>
  </si>
  <si>
    <t>一般预算收入合计</t>
  </si>
  <si>
    <t>一、全县一般公共预算收入</t>
  </si>
  <si>
    <t xml:space="preserve"> 税收收入</t>
  </si>
  <si>
    <t xml:space="preserve">   国内增值税（含改征增值税）</t>
  </si>
  <si>
    <t xml:space="preserve">   营业税</t>
  </si>
  <si>
    <t xml:space="preserve">   企业所得税</t>
  </si>
  <si>
    <t xml:space="preserve">   个人所得税</t>
  </si>
  <si>
    <t xml:space="preserve">   资源税</t>
  </si>
  <si>
    <t xml:space="preserve">   城市维护建设税</t>
  </si>
  <si>
    <t xml:space="preserve">   房产税</t>
  </si>
  <si>
    <t xml:space="preserve">   印花税</t>
  </si>
  <si>
    <t xml:space="preserve">   城镇土地使用税</t>
  </si>
  <si>
    <t xml:space="preserve">   土地增值税</t>
  </si>
  <si>
    <t xml:space="preserve">   车船税</t>
  </si>
  <si>
    <t xml:space="preserve">   耕地占用税</t>
  </si>
  <si>
    <t xml:space="preserve">   契税</t>
  </si>
  <si>
    <t xml:space="preserve">   环境保护税</t>
  </si>
  <si>
    <t xml:space="preserve"> 非税收入</t>
  </si>
  <si>
    <t xml:space="preserve">   专项收入</t>
  </si>
  <si>
    <t xml:space="preserve">   行政事业性收费收入</t>
  </si>
  <si>
    <t xml:space="preserve">   罚没收入</t>
  </si>
  <si>
    <t xml:space="preserve">   国有资本经营收入</t>
  </si>
  <si>
    <t xml:space="preserve">   国有资源（资产）有偿使用收入</t>
  </si>
  <si>
    <t xml:space="preserve">   捐赠收入</t>
  </si>
  <si>
    <t xml:space="preserve">   政府住房基金收入</t>
  </si>
  <si>
    <t xml:space="preserve">   其他收入</t>
  </si>
  <si>
    <t>二、转移性收入</t>
  </si>
  <si>
    <t xml:space="preserve">  返还性收入</t>
  </si>
  <si>
    <t xml:space="preserve">  一般性转移支付收入</t>
  </si>
  <si>
    <t xml:space="preserve">  专项转移支付收入</t>
  </si>
  <si>
    <t xml:space="preserve">  上年结转收入</t>
  </si>
  <si>
    <t xml:space="preserve">  调入资金</t>
  </si>
  <si>
    <t xml:space="preserve">  债务转贷收入</t>
  </si>
  <si>
    <t xml:space="preserve">  其中：新增债券</t>
  </si>
  <si>
    <t xml:space="preserve">          再融资债券</t>
  </si>
  <si>
    <t xml:space="preserve">  动用预算稳定调节基金</t>
  </si>
  <si>
    <t>附表2</t>
  </si>
  <si>
    <t>随县2024年一般公共预算支出明细表</t>
  </si>
  <si>
    <t>备注</t>
  </si>
  <si>
    <t>一般公共预算支出</t>
  </si>
  <si>
    <t xml:space="preserve">  一般公共服务支出</t>
  </si>
  <si>
    <t xml:space="preserve">  国防支出</t>
  </si>
  <si>
    <t xml:space="preserve">  公共安全支出</t>
  </si>
  <si>
    <t xml:space="preserve">  教育支出</t>
  </si>
  <si>
    <t xml:space="preserve">  科学技术支出</t>
  </si>
  <si>
    <t xml:space="preserve">  文化旅游体育与传媒支出</t>
  </si>
  <si>
    <t xml:space="preserve">  社会保障和就业支出</t>
  </si>
  <si>
    <t xml:space="preserve">  卫生健康支出</t>
  </si>
  <si>
    <t xml:space="preserve">  节能环保支出</t>
  </si>
  <si>
    <t>生态环境分局上划市级，相关支出仍由县级反馈</t>
  </si>
  <si>
    <t xml:space="preserve">  城乡社区支出</t>
  </si>
  <si>
    <t xml:space="preserve">  农林水支出</t>
  </si>
  <si>
    <t>国债资金</t>
  </si>
  <si>
    <t xml:space="preserve">  交通运输支出</t>
  </si>
  <si>
    <t xml:space="preserve">  资源勘探工业信息等支出</t>
  </si>
  <si>
    <t xml:space="preserve">  商业服务业等支出</t>
  </si>
  <si>
    <t xml:space="preserve">  金融支出</t>
  </si>
  <si>
    <t xml:space="preserve">  援助其他地区支出</t>
  </si>
  <si>
    <t xml:space="preserve">  自然资源海洋气象等支出</t>
  </si>
  <si>
    <t xml:space="preserve">  住房保障支出</t>
  </si>
  <si>
    <t xml:space="preserve">  粮油物资储备支出</t>
  </si>
  <si>
    <t xml:space="preserve">  灾害防治及应急管理支出</t>
  </si>
  <si>
    <t xml:space="preserve">  其他支出</t>
  </si>
  <si>
    <t xml:space="preserve">  债务付息支出</t>
  </si>
  <si>
    <t xml:space="preserve">  债务发行费用支出</t>
  </si>
  <si>
    <t>转移性支出合计</t>
  </si>
  <si>
    <t xml:space="preserve">  转移性支出</t>
  </si>
  <si>
    <t xml:space="preserve">    上解支出</t>
  </si>
  <si>
    <t xml:space="preserve">    其中：上解省级</t>
  </si>
  <si>
    <t xml:space="preserve">          上解市级</t>
  </si>
  <si>
    <t xml:space="preserve">   年终结余</t>
  </si>
  <si>
    <t xml:space="preserve">   安排预算稳定调节基金</t>
  </si>
  <si>
    <t xml:space="preserve">  债务还本支出</t>
  </si>
  <si>
    <t xml:space="preserve">    地方政府一般债务还本支出</t>
  </si>
  <si>
    <t xml:space="preserve">    地方政府向外国政府借款还本支出</t>
  </si>
  <si>
    <t xml:space="preserve">    地方政府向国际组织借款还本支出</t>
  </si>
  <si>
    <t>支出总计</t>
  </si>
  <si>
    <t>附表3</t>
  </si>
  <si>
    <t>随县2024年政府性基金预算收入表</t>
  </si>
  <si>
    <t>一、农业土地开发资金收入</t>
  </si>
  <si>
    <t>二、国有土地使用权出让收入</t>
  </si>
  <si>
    <t xml:space="preserve">        土地出让价款收入</t>
  </si>
  <si>
    <t xml:space="preserve">        补缴的土地价款</t>
  </si>
  <si>
    <t xml:space="preserve">        缴纳新增建设用地土地有偿使用费</t>
  </si>
  <si>
    <t xml:space="preserve">        其他土地出让收入</t>
  </si>
  <si>
    <t>三、彩票发行机构和彩票销售机构的业务费用</t>
  </si>
  <si>
    <t xml:space="preserve">        福利彩票销售机构的业务费用</t>
  </si>
  <si>
    <t>　　    体育彩票销售机构的业务费用</t>
  </si>
  <si>
    <t>四、城市基础设施配套费收入</t>
  </si>
  <si>
    <t>五、污水处理费收入</t>
  </si>
  <si>
    <t>六、其他政府性基金收入</t>
  </si>
  <si>
    <t>收入合计</t>
  </si>
  <si>
    <t>转移性收入</t>
  </si>
  <si>
    <t>一、政府性基金转移收入</t>
  </si>
  <si>
    <t xml:space="preserve">    文化旅游体育与传媒</t>
  </si>
  <si>
    <t xml:space="preserve">       旅游发展基金</t>
  </si>
  <si>
    <t xml:space="preserve">    农林水收入</t>
  </si>
  <si>
    <t>大中型水库移民后期扶持基金补助</t>
  </si>
  <si>
    <t>大中型水库移民培训资金</t>
  </si>
  <si>
    <t>小型水库移民扶助资金</t>
  </si>
  <si>
    <t>基础设施建设和经济发展补助</t>
  </si>
  <si>
    <t xml:space="preserve">    超长期特别国债转移支付收入</t>
  </si>
  <si>
    <t xml:space="preserve">    其他收入</t>
  </si>
  <si>
    <t>社会福利的彩票公益金补助</t>
  </si>
  <si>
    <t>体育事业的彩票公益金补助</t>
  </si>
  <si>
    <t>红十字事业的彩票公益金补助</t>
  </si>
  <si>
    <t>残疾人事业的彩票公益金补助</t>
  </si>
  <si>
    <t>城乡医疗救助的彩票公益金补助</t>
  </si>
  <si>
    <t>二、债务转贷收入</t>
  </si>
  <si>
    <t xml:space="preserve">    地方政府专项债务转贷收入</t>
  </si>
  <si>
    <t>土地储备专项债券转贷收入</t>
  </si>
  <si>
    <t>其他地方自行试点项目收益专项债券转贷收入</t>
  </si>
  <si>
    <t>三、上年结余收入</t>
  </si>
  <si>
    <t xml:space="preserve">        政府性基金预算上年结余收入</t>
  </si>
  <si>
    <t>四、调入资金</t>
  </si>
  <si>
    <t>收入总计</t>
  </si>
  <si>
    <t>附表4</t>
  </si>
  <si>
    <t>随县2024年政府性基金预算支出表</t>
  </si>
  <si>
    <t>科  目</t>
  </si>
  <si>
    <t>项     目</t>
  </si>
  <si>
    <t>预算数</t>
  </si>
  <si>
    <t>第一次调整预算数</t>
  </si>
  <si>
    <t>第二次调整预算数</t>
  </si>
  <si>
    <t>一、文化旅游体育与传媒支出</t>
  </si>
  <si>
    <t xml:space="preserve">    旅游发展基金支出</t>
  </si>
  <si>
    <t xml:space="preserve">  旅游事业补助</t>
  </si>
  <si>
    <t>二、卫生健康支出</t>
  </si>
  <si>
    <t xml:space="preserve">    超长期特别国债安排的支出</t>
  </si>
  <si>
    <t xml:space="preserve"> 其他卫生健康支出</t>
  </si>
  <si>
    <t>二、城乡社区支出</t>
  </si>
  <si>
    <t xml:space="preserve">    国有土地使用权出让收入及对应专项债务收入安排的支出</t>
  </si>
  <si>
    <t xml:space="preserve">  征地和拆迁补偿支出</t>
  </si>
  <si>
    <t xml:space="preserve">  土地开发支出</t>
  </si>
  <si>
    <t xml:space="preserve">  城市建设支出</t>
  </si>
  <si>
    <t xml:space="preserve">  农村基础设施建设支出</t>
  </si>
  <si>
    <t xml:space="preserve">  补助被征地农民支出</t>
  </si>
  <si>
    <t xml:space="preserve">  土地出让业务支出</t>
  </si>
  <si>
    <t xml:space="preserve">  廉租住房支出</t>
  </si>
  <si>
    <t xml:space="preserve">  棚户区改造支出</t>
  </si>
  <si>
    <t xml:space="preserve">  公共租赁住房支出</t>
  </si>
  <si>
    <t xml:space="preserve">  农业生态环境支出</t>
  </si>
  <si>
    <t xml:space="preserve">  其他国有土地使用权出让收入安排的支出</t>
  </si>
  <si>
    <t xml:space="preserve">    农业土地开发资金安排的支出</t>
  </si>
  <si>
    <r>
      <rPr>
        <sz val="11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 </t>
    </r>
    <r>
      <rPr>
        <sz val="11"/>
        <rFont val="宋体"/>
        <charset val="134"/>
      </rPr>
      <t>城市基础设施配套费安排的支出</t>
    </r>
  </si>
  <si>
    <t xml:space="preserve">  城市公共设施</t>
  </si>
  <si>
    <t xml:space="preserve">  城市环境卫生</t>
  </si>
  <si>
    <t xml:space="preserve">  其他城市基础设施配套费安排的支出</t>
  </si>
  <si>
    <t xml:space="preserve">    污水处理费及对应专项债务收入安排的支出</t>
  </si>
  <si>
    <t xml:space="preserve">  代征手续费</t>
  </si>
  <si>
    <t xml:space="preserve">  其他污水处理费安排的支出</t>
  </si>
  <si>
    <t xml:space="preserve">    土地储备专项债券收入安排的支出</t>
  </si>
  <si>
    <t xml:space="preserve">  其他土地储备专项债券收入安排的支出</t>
  </si>
  <si>
    <t>三、农林水支出</t>
  </si>
  <si>
    <t xml:space="preserve">    大中型水库库区基金安排的支出</t>
  </si>
  <si>
    <t xml:space="preserve">      基础设施建设和经济发展</t>
  </si>
  <si>
    <t xml:space="preserve">    大中型水库移民后期扶持基金支出</t>
  </si>
  <si>
    <t xml:space="preserve">  移民补助</t>
  </si>
  <si>
    <t xml:space="preserve">  基础设施建设和经济发展</t>
  </si>
  <si>
    <t xml:space="preserve">  其他大中型水库移民后期扶持资金支出</t>
  </si>
  <si>
    <t>四、交通运输支出</t>
  </si>
  <si>
    <t xml:space="preserve">    车辆通行费安排的支出</t>
  </si>
  <si>
    <t xml:space="preserve">  其他车辆通行费安排的支出</t>
  </si>
  <si>
    <t>五、资源勘探信息等支出</t>
  </si>
  <si>
    <t xml:space="preserve">  制造业</t>
  </si>
  <si>
    <t>六、其他支出</t>
  </si>
  <si>
    <t xml:space="preserve">    其他政府性基金及对应专项债务收入安排的支出</t>
  </si>
  <si>
    <t xml:space="preserve">  其他政府性基金安排的支出</t>
  </si>
  <si>
    <t xml:space="preserve">  其他地方自行试点项目收益专项债券收入安排的支出</t>
  </si>
  <si>
    <t xml:space="preserve">        其他政府性基金债务收入安排的支出</t>
  </si>
  <si>
    <t xml:space="preserve">    彩票公益金安排的支出</t>
  </si>
  <si>
    <t xml:space="preserve">  用于社会福利的彩票公益金支出</t>
  </si>
  <si>
    <t xml:space="preserve">  用于体育事业的彩票公益金支出</t>
  </si>
  <si>
    <t xml:space="preserve">  用于教育事业的彩票公益金支出</t>
  </si>
  <si>
    <t xml:space="preserve">  用于红十字事业的彩票公益金支出</t>
  </si>
  <si>
    <t xml:space="preserve">  用于残疾人事业的彩票公益金支出</t>
  </si>
  <si>
    <t xml:space="preserve">  用于城乡医疗求助的的彩票公益金支出</t>
  </si>
  <si>
    <t xml:space="preserve"> 用于其他社会公益事业的彩票公益金支出</t>
  </si>
  <si>
    <t>七、债务付息支出</t>
  </si>
  <si>
    <r>
      <rPr>
        <sz val="11"/>
        <rFont val="宋体"/>
        <charset val="134"/>
      </rPr>
      <t xml:space="preserve"> </t>
    </r>
    <r>
      <rPr>
        <sz val="11"/>
        <color rgb="FF000000"/>
        <rFont val="宋体"/>
        <charset val="134"/>
      </rPr>
      <t xml:space="preserve">  </t>
    </r>
    <r>
      <rPr>
        <sz val="11"/>
        <rFont val="宋体"/>
        <charset val="134"/>
      </rPr>
      <t xml:space="preserve"> 地方政府专项债务付息支出</t>
    </r>
  </si>
  <si>
    <t xml:space="preserve">        国有土地使用权出让金债务付息支出</t>
  </si>
  <si>
    <t xml:space="preserve">        棚户区改造专项债券付息支出</t>
  </si>
  <si>
    <t xml:space="preserve">   其他地方自行试点项目收益专项债券付息支出</t>
  </si>
  <si>
    <t xml:space="preserve">   其他政府性基金债务付息支出</t>
  </si>
  <si>
    <t>八、债务发行费用支出</t>
  </si>
  <si>
    <t xml:space="preserve">    地方政府专项债务发行费用支出</t>
  </si>
  <si>
    <t xml:space="preserve">  国有土地使用权出让金债务发行费用支出</t>
  </si>
  <si>
    <t xml:space="preserve">  土地储备专项债券发行费用支出</t>
  </si>
  <si>
    <t xml:space="preserve">  其他地方自行试点项目收益专项债券发行费用支出</t>
  </si>
  <si>
    <t xml:space="preserve">      其他政府性基金债务发行费用支出</t>
  </si>
  <si>
    <t>九、抗疫特别国债安排的支出</t>
  </si>
  <si>
    <t>支出合计</t>
  </si>
  <si>
    <t>转移性支出</t>
  </si>
  <si>
    <t xml:space="preserve">    年终结余</t>
  </si>
  <si>
    <t xml:space="preserve">       政府性基金年终结余</t>
  </si>
  <si>
    <t>债务还本支出</t>
  </si>
  <si>
    <t xml:space="preserve">    地方政府专项债务还本支出</t>
  </si>
  <si>
    <t xml:space="preserve">        国有土地使用权出让金债务还本支出</t>
  </si>
  <si>
    <t xml:space="preserve">       其他地方自行试点项目收益专项债券还本支出</t>
  </si>
  <si>
    <t xml:space="preserve">       其他政府性基金债务还本支出</t>
  </si>
  <si>
    <t>附表5</t>
  </si>
  <si>
    <t>随县2024年社会保险基金
预算收入情况表</t>
  </si>
  <si>
    <t>县本级社会保险基金收入合计</t>
  </si>
  <si>
    <t>一、城乡居民基本养老保险基金收入</t>
  </si>
  <si>
    <t xml:space="preserve">   其中：城乡居民基本养老保险费收入</t>
  </si>
  <si>
    <t xml:space="preserve">         城乡居民基本养老保险基金财政补贴收入</t>
  </si>
  <si>
    <t xml:space="preserve">         城乡居民基本养老保险基金利息收入</t>
  </si>
  <si>
    <t xml:space="preserve">         城乡居民基本养老保险基金集体补助收入</t>
  </si>
  <si>
    <t xml:space="preserve">         委托投资收益</t>
  </si>
  <si>
    <t xml:space="preserve">         转移收入</t>
  </si>
  <si>
    <t xml:space="preserve">    其他城乡居民基本养老保险基金收入</t>
  </si>
  <si>
    <t>二、机关事业单位基本养老保险基金收入</t>
  </si>
  <si>
    <t xml:space="preserve">    机关事业单位基本养老保险费收入</t>
  </si>
  <si>
    <t xml:space="preserve">    机关事业单位基本养老保险基金财政补贴收入</t>
  </si>
  <si>
    <t xml:space="preserve">    机关事业单位基本养老保险基金利息收入</t>
  </si>
  <si>
    <r>
      <rPr>
        <sz val="11"/>
        <rFont val="Times New Roman"/>
        <charset val="134"/>
      </rPr>
      <t xml:space="preserve">               </t>
    </r>
    <r>
      <rPr>
        <sz val="11"/>
        <rFont val="宋体"/>
        <charset val="134"/>
      </rPr>
      <t>机关事业单位基本养老保险基金转移收入</t>
    </r>
  </si>
  <si>
    <r>
      <rPr>
        <sz val="11"/>
        <rFont val="Times New Roman"/>
        <charset val="134"/>
      </rPr>
      <t xml:space="preserve">               </t>
    </r>
    <r>
      <rPr>
        <sz val="11"/>
        <rFont val="宋体"/>
        <charset val="134"/>
      </rPr>
      <t>其他机关事业单位基本养老保险基金收入</t>
    </r>
  </si>
  <si>
    <t>附表6</t>
  </si>
  <si>
    <t>随县2024年社会保险基金
预算支出情况表</t>
  </si>
  <si>
    <r>
      <rPr>
        <sz val="11"/>
        <rFont val="宋体"/>
        <charset val="134"/>
      </rPr>
      <t>单位：万元</t>
    </r>
  </si>
  <si>
    <t>县本级社会保险基金支出合计</t>
  </si>
  <si>
    <t>一、城乡居民基本养老保险基金支出</t>
  </si>
  <si>
    <t xml:space="preserve">       基本养老金支出</t>
  </si>
  <si>
    <t xml:space="preserve">       个人账户养老金支出</t>
  </si>
  <si>
    <t xml:space="preserve">       丧葬补助金支出</t>
  </si>
  <si>
    <t xml:space="preserve">       其他基本养老保险基金支出</t>
  </si>
  <si>
    <t xml:space="preserve">         转移支出</t>
  </si>
  <si>
    <t>二、机关事业单位基本养老保险基金支出</t>
  </si>
  <si>
    <t>附表7</t>
  </si>
  <si>
    <r>
      <rPr>
        <sz val="20"/>
        <color rgb="FF000000"/>
        <rFont val="方正小标宋_GBK"/>
        <charset val="134"/>
      </rPr>
      <t>随县2024年</t>
    </r>
    <r>
      <rPr>
        <sz val="20"/>
        <rFont val="方正小标宋_GBK"/>
        <charset val="134"/>
      </rPr>
      <t>国有资本经营预算收入表</t>
    </r>
  </si>
  <si>
    <t>国有资本经营预算收入</t>
  </si>
  <si>
    <t xml:space="preserve">  其他国有资本经营预算企业利润收入</t>
  </si>
  <si>
    <t xml:space="preserve">      建发集团</t>
  </si>
  <si>
    <t xml:space="preserve">      乡投集团</t>
  </si>
  <si>
    <t>国有资本经营预算转移支付收入</t>
  </si>
  <si>
    <t xml:space="preserve">  国有资本经营预算转移支付收入</t>
  </si>
  <si>
    <t>上年结转收入</t>
  </si>
  <si>
    <t xml:space="preserve">  国有资本经营预算上年结余收入</t>
  </si>
  <si>
    <t>附表8</t>
  </si>
  <si>
    <r>
      <rPr>
        <sz val="20"/>
        <color rgb="FF000000"/>
        <rFont val="方正小标宋_GBK"/>
        <charset val="134"/>
      </rPr>
      <t>随县2024年</t>
    </r>
    <r>
      <rPr>
        <sz val="20"/>
        <rFont val="方正小标宋_GBK"/>
        <charset val="134"/>
      </rPr>
      <t>国有资本经营预算支出表</t>
    </r>
  </si>
  <si>
    <t xml:space="preserve"> 国有资本经营预算支出</t>
  </si>
  <si>
    <t xml:space="preserve">    解决历史遗留问题及改革成本支出</t>
  </si>
  <si>
    <t xml:space="preserve">      国有企业退休人员社会化管理补助支出</t>
  </si>
  <si>
    <t xml:space="preserve">      其他解决历史遗留问题及改革成本支出</t>
  </si>
  <si>
    <t xml:space="preserve">  国有企业资本金注入</t>
  </si>
  <si>
    <t xml:space="preserve">      其他国有企业资本金注入</t>
  </si>
  <si>
    <t xml:space="preserve">  其他国有资本经营预算支出</t>
  </si>
  <si>
    <t xml:space="preserve">      其他国有资本经营预算支出</t>
  </si>
  <si>
    <t xml:space="preserve">  调出资金</t>
  </si>
  <si>
    <t xml:space="preserve">      国有资本经营预算调出资金</t>
  </si>
  <si>
    <t xml:space="preserve">  年终结余</t>
  </si>
  <si>
    <t xml:space="preserve">      国有资本经营预算年终结余</t>
  </si>
  <si>
    <t>附表9</t>
  </si>
  <si>
    <t>随县2024年地方政府一般债务情况表</t>
  </si>
  <si>
    <t>地区</t>
  </si>
  <si>
    <t>一般债务</t>
  </si>
  <si>
    <t>余额</t>
  </si>
  <si>
    <t>限额</t>
  </si>
  <si>
    <t>随县</t>
  </si>
  <si>
    <t>附表10</t>
  </si>
  <si>
    <t>随县2024年地方政府专项债务情况表</t>
  </si>
  <si>
    <t>专项债务</t>
  </si>
  <si>
    <t xml:space="preserve"> 随县</t>
  </si>
  <si>
    <t>附表11</t>
  </si>
  <si>
    <t>新增政府债券分配明细表</t>
  </si>
  <si>
    <t>序号</t>
  </si>
  <si>
    <t>分配单位</t>
  </si>
  <si>
    <t>项目名称</t>
  </si>
  <si>
    <t>转贷金额</t>
  </si>
  <si>
    <t>合计</t>
  </si>
  <si>
    <t>一般债券小计</t>
  </si>
  <si>
    <t>随县教育局</t>
  </si>
  <si>
    <t>随县标准化考点和机考考场建设</t>
  </si>
  <si>
    <t>随县城市管理执法局</t>
  </si>
  <si>
    <t>随县垃圾无害化处理项目</t>
  </si>
  <si>
    <t>随县柳林镇人民政府</t>
  </si>
  <si>
    <t>柳林8.12灾后重建项目经费</t>
  </si>
  <si>
    <t>随县交通运输局</t>
  </si>
  <si>
    <t>G240随县柳林至周家湾段改建工程</t>
  </si>
  <si>
    <t>随县公路建设（含“三年消危”）项目</t>
  </si>
  <si>
    <t>随县经济开发区管理委员会</t>
  </si>
  <si>
    <t>随县经济开发区基础设施建设项目（华美及喵走项目垫方）</t>
  </si>
  <si>
    <t>随县建设发展集团有限公司</t>
  </si>
  <si>
    <t>县域及经济开发区基础设施建设项目</t>
  </si>
  <si>
    <t>随县公安局</t>
  </si>
  <si>
    <t>随县公安局红绿灯升级改造项目</t>
  </si>
  <si>
    <t>随县公安局执法办案管理中心建设</t>
  </si>
  <si>
    <t>随县卫生健康局</t>
  </si>
  <si>
    <t>随县公共卫生补短板项目</t>
  </si>
  <si>
    <t>随县县委政法委</t>
  </si>
  <si>
    <t>综治中心建设经费</t>
  </si>
  <si>
    <t>国省道平交路除险及铁路安全防护</t>
  </si>
  <si>
    <t>随县政法委</t>
  </si>
  <si>
    <t>随县公共检验检测中心</t>
  </si>
  <si>
    <t>省级中心实验室装修及仪器设备购置缺口经费</t>
  </si>
  <si>
    <t>随县财政局</t>
  </si>
  <si>
    <t>市民兵训练基地共建资金</t>
  </si>
  <si>
    <t>随县住房和城乡建设局</t>
  </si>
  <si>
    <t>随县乡镇生活污水治理项目</t>
  </si>
  <si>
    <t>随县第一高级中学</t>
  </si>
  <si>
    <t>随县第一高级中学建设项目</t>
  </si>
  <si>
    <t>随县美丽城镇建设</t>
  </si>
  <si>
    <t>随县大洪山管理委员会</t>
  </si>
  <si>
    <t>存量项目建设</t>
  </si>
  <si>
    <t>随县长岗镇人民政府</t>
  </si>
  <si>
    <t>随县安居镇中心学校</t>
  </si>
  <si>
    <t>校舍基础设施建设</t>
  </si>
  <si>
    <t>随县新街镇中心学校</t>
  </si>
  <si>
    <t>专项债券小计</t>
  </si>
  <si>
    <t>随县楚北公铁联运物流有限公司铁路专用线</t>
  </si>
  <si>
    <t>随县水利和湖泊局</t>
  </si>
  <si>
    <t>随县城乡供水一体化工程</t>
  </si>
  <si>
    <t>武西高铁随县安居客运站项目</t>
  </si>
  <si>
    <t>随县乡村发展投资集团有限公司</t>
  </si>
  <si>
    <t>随县油茶种植加工产业发展项目</t>
  </si>
  <si>
    <t>随县殡仪馆</t>
  </si>
  <si>
    <t>随县殡仪馆附属设施项目</t>
  </si>
  <si>
    <t>随县人民医院吴山分院、唐县分院、殷店分院医疗服务能力提升建设项目</t>
  </si>
  <si>
    <t>随县政府投资项目（置换隐性债务）</t>
  </si>
  <si>
    <t>随县城乡融合建设发展有限公司</t>
  </si>
  <si>
    <t>随县现代农业科技产业园项目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</si>
</sst>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  <numFmt numFmtId="177" formatCode="#,##0.0_ "/>
    <numFmt numFmtId="178" formatCode="0_ "/>
    <numFmt numFmtId="179" formatCode="#,##0_ "/>
    <numFmt numFmtId="180" formatCode="0_);[Red]\(0\)"/>
    <numFmt numFmtId="181" formatCode="#,##0_);[Red]\(#,##0\)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color rgb="FF000000"/>
      <name val="黑体"/>
      <charset val="134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方正大标宋简体"/>
      <charset val="134"/>
    </font>
    <font>
      <sz val="10"/>
      <color indexed="8"/>
      <name val="宋体"/>
      <charset val="134"/>
    </font>
    <font>
      <sz val="16"/>
      <color indexed="8"/>
      <name val="黑体"/>
      <charset val="134"/>
    </font>
    <font>
      <sz val="20"/>
      <name val="方正小标宋_GBK"/>
      <charset val="134"/>
    </font>
    <font>
      <sz val="10"/>
      <name val="SimSun"/>
      <charset val="134"/>
    </font>
    <font>
      <sz val="11"/>
      <name val="黑体"/>
      <charset val="134"/>
    </font>
    <font>
      <sz val="10"/>
      <name val="宋体"/>
      <charset val="134"/>
      <scheme val="minor"/>
    </font>
    <font>
      <sz val="11"/>
      <name val="SimSun"/>
      <charset val="134"/>
    </font>
    <font>
      <sz val="12"/>
      <name val="华文中宋"/>
      <charset val="134"/>
    </font>
    <font>
      <sz val="11"/>
      <color indexed="8"/>
      <name val="黑体"/>
      <charset val="134"/>
    </font>
    <font>
      <sz val="12"/>
      <name val="黑体"/>
      <charset val="134"/>
    </font>
    <font>
      <sz val="20"/>
      <color rgb="FF000000"/>
      <name val="方正小标宋_GBK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color rgb="FF000000"/>
      <name val="宋体"/>
      <charset val="134"/>
    </font>
    <font>
      <sz val="12"/>
      <name val="Times New Roman"/>
      <charset val="134"/>
    </font>
    <font>
      <sz val="11"/>
      <name val="华文中宋"/>
      <charset val="134"/>
    </font>
    <font>
      <b/>
      <sz val="11"/>
      <name val="Times New Roman"/>
      <charset val="134"/>
    </font>
    <font>
      <sz val="12"/>
      <color indexed="8"/>
      <name val="黑体"/>
      <charset val="134"/>
    </font>
    <font>
      <b/>
      <sz val="11"/>
      <color theme="1"/>
      <name val="宋体"/>
      <charset val="134"/>
    </font>
    <font>
      <sz val="10"/>
      <name val="Times New Roman"/>
      <charset val="134"/>
    </font>
    <font>
      <sz val="14"/>
      <name val="仿宋"/>
      <charset val="134"/>
    </font>
    <font>
      <sz val="11"/>
      <name val="方正大标宋简体"/>
      <charset val="134"/>
    </font>
    <font>
      <sz val="10"/>
      <name val="黑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4" borderId="8" applyNumberFormat="0" applyAlignment="0" applyProtection="0">
      <alignment vertical="center"/>
    </xf>
    <xf numFmtId="0" fontId="50" fillId="5" borderId="9" applyNumberFormat="0" applyAlignment="0" applyProtection="0">
      <alignment vertical="center"/>
    </xf>
    <xf numFmtId="0" fontId="51" fillId="5" borderId="8" applyNumberFormat="0" applyAlignment="0" applyProtection="0">
      <alignment vertical="center"/>
    </xf>
    <xf numFmtId="0" fontId="52" fillId="6" borderId="10" applyNumberFormat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58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9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9" fillId="32" borderId="0" applyNumberFormat="0" applyBorder="0" applyAlignment="0" applyProtection="0">
      <alignment vertical="center"/>
    </xf>
    <xf numFmtId="0" fontId="58" fillId="33" borderId="0" applyNumberFormat="0" applyBorder="0" applyAlignment="0" applyProtection="0">
      <alignment vertical="center"/>
    </xf>
    <xf numFmtId="0" fontId="0" fillId="0" borderId="0"/>
    <xf numFmtId="0" fontId="1" fillId="0" borderId="0"/>
    <xf numFmtId="0" fontId="1" fillId="0" borderId="0"/>
    <xf numFmtId="0" fontId="39" fillId="0" borderId="0"/>
    <xf numFmtId="0" fontId="0" fillId="0" borderId="0"/>
    <xf numFmtId="0" fontId="39" fillId="0" borderId="0"/>
    <xf numFmtId="0" fontId="1" fillId="0" borderId="0">
      <alignment vertical="center"/>
    </xf>
    <xf numFmtId="0" fontId="30" fillId="0" borderId="0"/>
    <xf numFmtId="176" fontId="60" fillId="0" borderId="0" applyFont="0" applyFill="0" applyBorder="0" applyAlignment="0" applyProtection="0"/>
  </cellStyleXfs>
  <cellXfs count="251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1" fillId="0" borderId="1" xfId="50" applyFont="1" applyFill="1" applyBorder="1" applyAlignment="1">
      <alignment horizontal="left" vertical="center" wrapText="1"/>
    </xf>
    <xf numFmtId="0" fontId="11" fillId="0" borderId="1" xfId="5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177" fontId="1" fillId="0" borderId="0" xfId="0" applyNumberFormat="1" applyFont="1" applyAlignment="1">
      <alignment vertical="center"/>
    </xf>
    <xf numFmtId="0" fontId="20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5" fillId="0" borderId="0" xfId="50" applyFont="1" applyAlignment="1">
      <alignment vertical="center"/>
    </xf>
    <xf numFmtId="0" fontId="22" fillId="0" borderId="0" xfId="50" applyFont="1" applyAlignment="1">
      <alignment vertical="center"/>
    </xf>
    <xf numFmtId="0" fontId="12" fillId="0" borderId="0" xfId="50" applyFont="1" applyAlignment="1">
      <alignment vertical="center"/>
    </xf>
    <xf numFmtId="0" fontId="23" fillId="0" borderId="0" xfId="50" applyFont="1" applyAlignment="1">
      <alignment vertical="center"/>
    </xf>
    <xf numFmtId="0" fontId="1" fillId="0" borderId="0" xfId="50" applyAlignment="1">
      <alignment vertical="center"/>
    </xf>
    <xf numFmtId="0" fontId="24" fillId="0" borderId="0" xfId="50" applyFont="1" applyAlignment="1">
      <alignment vertical="center"/>
    </xf>
    <xf numFmtId="0" fontId="25" fillId="0" borderId="0" xfId="50" applyFont="1" applyAlignment="1">
      <alignment horizontal="center" vertical="center"/>
    </xf>
    <xf numFmtId="0" fontId="12" fillId="0" borderId="3" xfId="50" applyFont="1" applyBorder="1" applyAlignment="1">
      <alignment vertical="center" wrapText="1"/>
    </xf>
    <xf numFmtId="0" fontId="12" fillId="0" borderId="0" xfId="5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78" fontId="19" fillId="0" borderId="1" xfId="0" applyNumberFormat="1" applyFont="1" applyBorder="1" applyAlignment="1">
      <alignment horizontal="center" vertical="center" wrapText="1"/>
    </xf>
    <xf numFmtId="178" fontId="19" fillId="0" borderId="1" xfId="0" applyNumberFormat="1" applyFont="1" applyBorder="1" applyAlignment="1">
      <alignment horizontal="center" vertical="center"/>
    </xf>
    <xf numFmtId="0" fontId="12" fillId="0" borderId="1" xfId="50" applyFont="1" applyBorder="1" applyAlignment="1">
      <alignment horizontal="left" vertical="center"/>
    </xf>
    <xf numFmtId="0" fontId="26" fillId="0" borderId="1" xfId="50" applyFont="1" applyBorder="1" applyAlignment="1">
      <alignment horizontal="left" vertical="center"/>
    </xf>
    <xf numFmtId="0" fontId="26" fillId="0" borderId="1" xfId="57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12" fillId="0" borderId="1" xfId="57" applyNumberFormat="1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12" fillId="0" borderId="1" xfId="50" applyFont="1" applyBorder="1" applyAlignment="1">
      <alignment horizontal="center" vertical="center"/>
    </xf>
    <xf numFmtId="0" fontId="2" fillId="0" borderId="1" xfId="50" applyFont="1" applyBorder="1" applyAlignment="1">
      <alignment horizontal="left" vertical="center"/>
    </xf>
    <xf numFmtId="0" fontId="27" fillId="0" borderId="1" xfId="50" applyFont="1" applyBorder="1" applyAlignment="1">
      <alignment vertical="center"/>
    </xf>
    <xf numFmtId="0" fontId="27" fillId="0" borderId="1" xfId="50" applyFont="1" applyBorder="1" applyAlignment="1">
      <alignment horizontal="center" vertical="center"/>
    </xf>
    <xf numFmtId="0" fontId="2" fillId="0" borderId="1" xfId="50" applyFont="1" applyBorder="1" applyAlignment="1">
      <alignment vertical="center"/>
    </xf>
    <xf numFmtId="0" fontId="28" fillId="0" borderId="0" xfId="50" applyFont="1" applyAlignment="1">
      <alignment vertical="center"/>
    </xf>
    <xf numFmtId="0" fontId="23" fillId="0" borderId="0" xfId="50" applyFont="1" applyAlignment="1">
      <alignment horizontal="center" vertical="center"/>
    </xf>
    <xf numFmtId="0" fontId="28" fillId="0" borderId="0" xfId="50" applyFont="1" applyAlignment="1">
      <alignment horizontal="left" vertical="center"/>
    </xf>
    <xf numFmtId="0" fontId="2" fillId="0" borderId="0" xfId="50" applyFont="1" applyAlignment="1">
      <alignment horizontal="center" vertical="center"/>
    </xf>
    <xf numFmtId="178" fontId="26" fillId="0" borderId="1" xfId="50" applyNumberFormat="1" applyFont="1" applyBorder="1" applyAlignment="1">
      <alignment horizontal="center" vertical="center"/>
    </xf>
    <xf numFmtId="178" fontId="12" fillId="0" borderId="1" xfId="50" applyNumberFormat="1" applyFont="1" applyBorder="1" applyAlignment="1">
      <alignment horizontal="center" vertical="center"/>
    </xf>
    <xf numFmtId="0" fontId="12" fillId="0" borderId="1" xfId="50" applyFont="1" applyBorder="1" applyAlignment="1">
      <alignment vertical="center"/>
    </xf>
    <xf numFmtId="178" fontId="2" fillId="0" borderId="1" xfId="55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horizontal="center" vertical="center"/>
    </xf>
    <xf numFmtId="179" fontId="12" fillId="0" borderId="1" xfId="0" applyNumberFormat="1" applyFont="1" applyBorder="1" applyAlignment="1">
      <alignment horizontal="center" vertical="center"/>
    </xf>
    <xf numFmtId="178" fontId="2" fillId="0" borderId="1" xfId="55" applyNumberFormat="1" applyFont="1" applyBorder="1">
      <alignment vertical="center"/>
    </xf>
    <xf numFmtId="0" fontId="26" fillId="0" borderId="1" xfId="0" applyFont="1" applyBorder="1" applyAlignment="1">
      <alignment horizontal="center" vertical="center"/>
    </xf>
    <xf numFmtId="0" fontId="30" fillId="2" borderId="0" xfId="0" applyNumberFormat="1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0" fontId="20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32" fillId="2" borderId="0" xfId="0" applyNumberFormat="1" applyFont="1" applyFill="1" applyBorder="1" applyAlignment="1">
      <alignment vertical="center"/>
    </xf>
    <xf numFmtId="0" fontId="28" fillId="2" borderId="0" xfId="0" applyNumberFormat="1" applyFont="1" applyFill="1" applyBorder="1" applyAlignment="1">
      <alignment vertical="center"/>
    </xf>
    <xf numFmtId="180" fontId="28" fillId="2" borderId="0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180" fontId="30" fillId="2" borderId="0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8" fillId="2" borderId="0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180" fontId="34" fillId="2" borderId="1" xfId="0" applyNumberFormat="1" applyFont="1" applyFill="1" applyBorder="1" applyAlignment="1">
      <alignment horizontal="center" vertical="center" wrapText="1"/>
    </xf>
    <xf numFmtId="180" fontId="2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 wrapText="1"/>
    </xf>
    <xf numFmtId="178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0" fillId="2" borderId="0" xfId="0" applyNumberFormat="1" applyFont="1" applyFill="1" applyBorder="1" applyAlignment="1">
      <alignment vertical="center" wrapText="1"/>
    </xf>
    <xf numFmtId="0" fontId="35" fillId="2" borderId="0" xfId="0" applyFont="1" applyFill="1" applyAlignment="1">
      <alignment vertical="center" wrapText="1"/>
    </xf>
    <xf numFmtId="0" fontId="20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8" fillId="2" borderId="0" xfId="0" applyNumberFormat="1" applyFont="1" applyFill="1" applyBorder="1" applyAlignment="1">
      <alignment vertical="center" wrapText="1"/>
    </xf>
    <xf numFmtId="0" fontId="28" fillId="2" borderId="0" xfId="0" applyNumberFormat="1" applyFont="1" applyFill="1" applyBorder="1" applyAlignment="1">
      <alignment horizontal="center" vertical="center" wrapText="1"/>
    </xf>
    <xf numFmtId="0" fontId="30" fillId="2" borderId="0" xfId="0" applyNumberFormat="1" applyFont="1" applyFill="1" applyBorder="1" applyAlignment="1">
      <alignment horizontal="center" vertical="center" wrapText="1"/>
    </xf>
    <xf numFmtId="0" fontId="28" fillId="2" borderId="0" xfId="0" applyNumberFormat="1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vertical="center" wrapText="1"/>
    </xf>
    <xf numFmtId="0" fontId="27" fillId="2" borderId="1" xfId="0" applyNumberFormat="1" applyFont="1" applyFill="1" applyBorder="1" applyAlignment="1">
      <alignment horizontal="left" vertical="center" wrapText="1"/>
    </xf>
    <xf numFmtId="180" fontId="27" fillId="2" borderId="1" xfId="0" applyNumberFormat="1" applyFont="1" applyFill="1" applyBorder="1" applyAlignment="1">
      <alignment horizontal="center" vertical="center" wrapText="1"/>
    </xf>
    <xf numFmtId="178" fontId="12" fillId="2" borderId="1" xfId="49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19" fillId="0" borderId="0" xfId="56" applyFont="1" applyFill="1" applyBorder="1" applyAlignment="1">
      <alignment horizontal="center" vertical="center"/>
    </xf>
    <xf numFmtId="0" fontId="28" fillId="0" borderId="0" xfId="56" applyFont="1" applyFill="1" applyBorder="1" applyAlignment="1">
      <alignment horizontal="center" vertical="center"/>
    </xf>
    <xf numFmtId="0" fontId="28" fillId="0" borderId="0" xfId="56" applyFont="1" applyFill="1" applyBorder="1" applyAlignment="1">
      <alignment vertical="center"/>
    </xf>
    <xf numFmtId="0" fontId="32" fillId="0" borderId="0" xfId="56" applyFont="1" applyFill="1" applyBorder="1" applyAlignment="1">
      <alignment vertical="center"/>
    </xf>
    <xf numFmtId="0" fontId="28" fillId="2" borderId="0" xfId="56" applyFont="1" applyFill="1" applyBorder="1" applyAlignment="1">
      <alignment vertical="center"/>
    </xf>
    <xf numFmtId="0" fontId="30" fillId="0" borderId="0" xfId="56" applyFont="1" applyFill="1" applyBorder="1" applyAlignment="1">
      <alignment vertical="center"/>
    </xf>
    <xf numFmtId="0" fontId="30" fillId="0" borderId="0" xfId="56" applyFont="1" applyFill="1" applyBorder="1" applyAlignment="1">
      <alignment vertical="center" wrapText="1"/>
    </xf>
    <xf numFmtId="0" fontId="30" fillId="0" borderId="0" xfId="56" applyFont="1" applyFill="1" applyBorder="1" applyAlignment="1">
      <alignment horizontal="center" vertical="center" wrapText="1"/>
    </xf>
    <xf numFmtId="0" fontId="30" fillId="0" borderId="0" xfId="56" applyFont="1" applyFill="1" applyBorder="1" applyAlignment="1">
      <alignment horizontal="center" vertical="center"/>
    </xf>
    <xf numFmtId="0" fontId="24" fillId="0" borderId="0" xfId="56" applyFont="1" applyFill="1" applyBorder="1" applyAlignment="1">
      <alignment vertical="center"/>
    </xf>
    <xf numFmtId="0" fontId="24" fillId="0" borderId="0" xfId="56" applyFont="1" applyFill="1" applyBorder="1" applyAlignment="1">
      <alignment vertical="center" wrapText="1"/>
    </xf>
    <xf numFmtId="0" fontId="17" fillId="0" borderId="0" xfId="56" applyFont="1" applyFill="1" applyBorder="1" applyAlignment="1">
      <alignment horizontal="center" vertical="center"/>
    </xf>
    <xf numFmtId="0" fontId="35" fillId="0" borderId="0" xfId="56" applyFont="1" applyFill="1" applyBorder="1" applyAlignment="1">
      <alignment vertical="center" wrapText="1"/>
    </xf>
    <xf numFmtId="0" fontId="11" fillId="0" borderId="0" xfId="56" applyFont="1" applyFill="1" applyBorder="1" applyAlignment="1">
      <alignment horizontal="center" vertical="center"/>
    </xf>
    <xf numFmtId="0" fontId="19" fillId="0" borderId="1" xfId="56" applyFont="1" applyFill="1" applyBorder="1" applyAlignment="1">
      <alignment horizontal="center" vertical="center"/>
    </xf>
    <xf numFmtId="0" fontId="19" fillId="0" borderId="1" xfId="56" applyFont="1" applyFill="1" applyBorder="1" applyAlignment="1">
      <alignment horizontal="center" vertical="center" wrapText="1"/>
    </xf>
    <xf numFmtId="178" fontId="19" fillId="0" borderId="1" xfId="0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left" vertical="center"/>
    </xf>
    <xf numFmtId="0" fontId="2" fillId="0" borderId="1" xfId="56" applyFont="1" applyFill="1" applyBorder="1" applyAlignment="1">
      <alignment horizontal="left" vertical="center" wrapText="1"/>
    </xf>
    <xf numFmtId="0" fontId="2" fillId="0" borderId="1" xfId="56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3" fontId="2" fillId="0" borderId="1" xfId="56" applyNumberFormat="1" applyFont="1" applyFill="1" applyBorder="1" applyAlignment="1">
      <alignment horizontal="left" vertical="center" wrapText="1"/>
    </xf>
    <xf numFmtId="3" fontId="2" fillId="0" borderId="1" xfId="56" applyNumberFormat="1" applyFont="1" applyFill="1" applyBorder="1" applyAlignment="1">
      <alignment horizontal="left" vertical="center" wrapText="1" indent="2"/>
    </xf>
    <xf numFmtId="0" fontId="11" fillId="0" borderId="1" xfId="56" applyFont="1" applyFill="1" applyBorder="1" applyAlignment="1">
      <alignment horizontal="left" vertical="center"/>
    </xf>
    <xf numFmtId="0" fontId="28" fillId="0" borderId="1" xfId="56" applyFont="1" applyFill="1" applyBorder="1" applyAlignment="1">
      <alignment horizontal="center" vertical="center"/>
    </xf>
    <xf numFmtId="0" fontId="11" fillId="0" borderId="1" xfId="56" applyFont="1" applyFill="1" applyBorder="1" applyAlignment="1">
      <alignment horizontal="center" vertical="center" wrapText="1"/>
    </xf>
    <xf numFmtId="3" fontId="11" fillId="0" borderId="1" xfId="56" applyNumberFormat="1" applyFont="1" applyFill="1" applyBorder="1" applyAlignment="1">
      <alignment horizontal="left" vertical="center"/>
    </xf>
    <xf numFmtId="3" fontId="11" fillId="0" borderId="1" xfId="56" applyNumberFormat="1" applyFont="1" applyFill="1" applyBorder="1" applyAlignment="1">
      <alignment horizontal="left" vertical="center" indent="2"/>
    </xf>
    <xf numFmtId="3" fontId="2" fillId="0" borderId="1" xfId="56" applyNumberFormat="1" applyFont="1" applyFill="1" applyBorder="1" applyAlignment="1">
      <alignment vertical="center" wrapText="1"/>
    </xf>
    <xf numFmtId="0" fontId="2" fillId="0" borderId="1" xfId="56" applyFont="1" applyFill="1" applyBorder="1" applyAlignment="1">
      <alignment horizontal="left" vertical="center" wrapText="1" indent="2"/>
    </xf>
    <xf numFmtId="0" fontId="12" fillId="0" borderId="1" xfId="56" applyFont="1" applyFill="1" applyBorder="1" applyAlignment="1">
      <alignment horizontal="left" vertical="center" wrapText="1" indent="2"/>
    </xf>
    <xf numFmtId="0" fontId="11" fillId="0" borderId="1" xfId="56" applyFont="1" applyFill="1" applyBorder="1" applyAlignment="1">
      <alignment horizontal="left" vertical="center" indent="2"/>
    </xf>
    <xf numFmtId="0" fontId="2" fillId="0" borderId="1" xfId="56" applyFont="1" applyFill="1" applyBorder="1" applyAlignment="1">
      <alignment vertical="center" wrapText="1"/>
    </xf>
    <xf numFmtId="0" fontId="11" fillId="0" borderId="1" xfId="56" applyFont="1" applyFill="1" applyBorder="1" applyAlignment="1">
      <alignment horizontal="left" vertical="center" wrapText="1"/>
    </xf>
    <xf numFmtId="0" fontId="27" fillId="0" borderId="1" xfId="56" applyFont="1" applyFill="1" applyBorder="1" applyAlignment="1">
      <alignment horizontal="center" vertical="center" wrapText="1"/>
    </xf>
    <xf numFmtId="0" fontId="2" fillId="2" borderId="1" xfId="56" applyFont="1" applyFill="1" applyBorder="1" applyAlignment="1">
      <alignment horizontal="left" vertical="center"/>
    </xf>
    <xf numFmtId="0" fontId="2" fillId="2" borderId="1" xfId="56" applyFont="1" applyFill="1" applyBorder="1" applyAlignment="1">
      <alignment vertical="center" wrapText="1"/>
    </xf>
    <xf numFmtId="0" fontId="2" fillId="2" borderId="1" xfId="56" applyFont="1" applyFill="1" applyBorder="1" applyAlignment="1">
      <alignment horizontal="center" vertical="center" wrapText="1"/>
    </xf>
    <xf numFmtId="0" fontId="2" fillId="2" borderId="1" xfId="56" applyFont="1" applyFill="1" applyBorder="1" applyAlignment="1">
      <alignment horizontal="center" vertical="center"/>
    </xf>
    <xf numFmtId="0" fontId="28" fillId="0" borderId="0" xfId="56" applyFont="1" applyFill="1" applyBorder="1" applyAlignment="1">
      <alignment vertical="center" wrapText="1"/>
    </xf>
    <xf numFmtId="0" fontId="28" fillId="0" borderId="0" xfId="56" applyFont="1" applyFill="1" applyBorder="1" applyAlignment="1">
      <alignment horizontal="center" vertical="center" wrapText="1"/>
    </xf>
    <xf numFmtId="0" fontId="35" fillId="2" borderId="0" xfId="56" applyFont="1" applyFill="1" applyAlignment="1">
      <alignment vertical="center"/>
    </xf>
    <xf numFmtId="0" fontId="19" fillId="2" borderId="0" xfId="56" applyFont="1" applyFill="1" applyAlignment="1">
      <alignment horizontal="center" vertical="center"/>
    </xf>
    <xf numFmtId="0" fontId="28" fillId="2" borderId="0" xfId="56" applyFont="1" applyFill="1" applyAlignment="1">
      <alignment vertical="center"/>
    </xf>
    <xf numFmtId="0" fontId="30" fillId="2" borderId="0" xfId="56" applyFill="1" applyAlignment="1">
      <alignment vertical="center"/>
    </xf>
    <xf numFmtId="0" fontId="30" fillId="2" borderId="0" xfId="56" applyFill="1" applyAlignment="1">
      <alignment horizontal="center" vertical="center"/>
    </xf>
    <xf numFmtId="0" fontId="30" fillId="2" borderId="0" xfId="56" applyFill="1" applyAlignment="1">
      <alignment vertical="center" wrapText="1"/>
    </xf>
    <xf numFmtId="0" fontId="30" fillId="0" borderId="0" xfId="56" applyFill="1" applyAlignment="1">
      <alignment vertical="center" wrapText="1"/>
    </xf>
    <xf numFmtId="0" fontId="24" fillId="2" borderId="0" xfId="56" applyFont="1" applyFill="1" applyAlignment="1">
      <alignment vertical="center"/>
    </xf>
    <xf numFmtId="0" fontId="36" fillId="2" borderId="0" xfId="56" applyFont="1" applyFill="1" applyAlignment="1">
      <alignment vertical="center"/>
    </xf>
    <xf numFmtId="0" fontId="17" fillId="2" borderId="0" xfId="56" applyFont="1" applyFill="1" applyAlignment="1">
      <alignment horizontal="center" vertical="center"/>
    </xf>
    <xf numFmtId="0" fontId="17" fillId="0" borderId="0" xfId="56" applyFont="1" applyFill="1" applyAlignment="1">
      <alignment horizontal="center" vertical="center"/>
    </xf>
    <xf numFmtId="3" fontId="13" fillId="2" borderId="0" xfId="56" applyNumberFormat="1" applyFont="1" applyFill="1" applyAlignment="1">
      <alignment vertical="center"/>
    </xf>
    <xf numFmtId="0" fontId="2" fillId="2" borderId="0" xfId="56" applyFont="1" applyFill="1" applyAlignment="1">
      <alignment horizontal="center" vertical="center"/>
    </xf>
    <xf numFmtId="0" fontId="2" fillId="0" borderId="0" xfId="56" applyFont="1" applyFill="1" applyAlignment="1">
      <alignment horizontal="center" vertical="center"/>
    </xf>
    <xf numFmtId="0" fontId="2" fillId="0" borderId="1" xfId="56" applyFont="1" applyBorder="1" applyAlignment="1">
      <alignment horizontal="left" vertical="center"/>
    </xf>
    <xf numFmtId="3" fontId="2" fillId="0" borderId="1" xfId="56" applyNumberFormat="1" applyFont="1" applyBorder="1" applyAlignment="1">
      <alignment vertical="center"/>
    </xf>
    <xf numFmtId="0" fontId="2" fillId="0" borderId="1" xfId="56" applyFont="1" applyBorder="1" applyAlignment="1">
      <alignment horizontal="center" vertical="center"/>
    </xf>
    <xf numFmtId="0" fontId="2" fillId="0" borderId="1" xfId="56" applyFont="1" applyBorder="1" applyAlignment="1">
      <alignment horizontal="center" vertical="center" wrapText="1"/>
    </xf>
    <xf numFmtId="0" fontId="2" fillId="0" borderId="1" xfId="56" applyFont="1" applyBorder="1" applyAlignment="1">
      <alignment vertical="center"/>
    </xf>
    <xf numFmtId="0" fontId="2" fillId="0" borderId="1" xfId="56" applyFont="1" applyBorder="1" applyAlignment="1">
      <alignment horizontal="center" wrapText="1"/>
    </xf>
    <xf numFmtId="0" fontId="27" fillId="0" borderId="1" xfId="56" applyFont="1" applyBorder="1" applyAlignment="1">
      <alignment horizontal="center" vertical="center"/>
    </xf>
    <xf numFmtId="0" fontId="27" fillId="0" borderId="1" xfId="56" applyFont="1" applyFill="1" applyBorder="1" applyAlignment="1">
      <alignment horizontal="center" vertical="center"/>
    </xf>
    <xf numFmtId="0" fontId="27" fillId="0" borderId="1" xfId="56" applyFont="1" applyBorder="1" applyAlignment="1">
      <alignment vertical="center"/>
    </xf>
    <xf numFmtId="49" fontId="2" fillId="0" borderId="1" xfId="53" applyNumberFormat="1" applyFont="1" applyBorder="1" applyAlignment="1">
      <alignment horizontal="left" vertical="center" indent="3"/>
    </xf>
    <xf numFmtId="49" fontId="2" fillId="0" borderId="1" xfId="53" applyNumberFormat="1" applyFont="1" applyBorder="1" applyAlignment="1">
      <alignment horizontal="left" vertical="center"/>
    </xf>
    <xf numFmtId="0" fontId="2" fillId="0" borderId="1" xfId="56" applyFont="1" applyBorder="1" applyAlignment="1">
      <alignment horizontal="left" vertical="center" indent="3"/>
    </xf>
    <xf numFmtId="0" fontId="28" fillId="2" borderId="0" xfId="56" applyFont="1" applyFill="1" applyAlignment="1">
      <alignment horizontal="center" vertical="center"/>
    </xf>
    <xf numFmtId="0" fontId="28" fillId="2" borderId="0" xfId="56" applyFont="1" applyFill="1" applyAlignment="1">
      <alignment vertical="center" wrapText="1"/>
    </xf>
    <xf numFmtId="0" fontId="28" fillId="0" borderId="0" xfId="56" applyFont="1" applyFill="1" applyAlignment="1">
      <alignment vertical="center" wrapText="1"/>
    </xf>
    <xf numFmtId="178" fontId="30" fillId="0" borderId="0" xfId="0" applyNumberFormat="1" applyFont="1"/>
    <xf numFmtId="178" fontId="37" fillId="0" borderId="0" xfId="0" applyNumberFormat="1" applyFont="1" applyAlignment="1">
      <alignment vertical="center"/>
    </xf>
    <xf numFmtId="178" fontId="28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178" fontId="28" fillId="0" borderId="0" xfId="0" applyNumberFormat="1" applyFont="1" applyFill="1"/>
    <xf numFmtId="178" fontId="28" fillId="0" borderId="0" xfId="0" applyNumberFormat="1" applyFont="1"/>
    <xf numFmtId="178" fontId="28" fillId="0" borderId="0" xfId="0" applyNumberFormat="1" applyFont="1" applyAlignment="1">
      <alignment horizontal="center"/>
    </xf>
    <xf numFmtId="0" fontId="24" fillId="0" borderId="0" xfId="0" applyFont="1" applyAlignment="1">
      <alignment vertical="center"/>
    </xf>
    <xf numFmtId="178" fontId="30" fillId="0" borderId="0" xfId="0" applyNumberFormat="1" applyFont="1" applyAlignment="1">
      <alignment horizontal="center"/>
    </xf>
    <xf numFmtId="178" fontId="17" fillId="0" borderId="0" xfId="0" applyNumberFormat="1" applyFont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8" fontId="28" fillId="0" borderId="3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8" fontId="28" fillId="0" borderId="0" xfId="0" applyNumberFormat="1" applyFont="1" applyAlignment="1">
      <alignment horizontal="center" vertical="center"/>
    </xf>
    <xf numFmtId="178" fontId="19" fillId="0" borderId="0" xfId="0" applyNumberFormat="1" applyFont="1"/>
    <xf numFmtId="178" fontId="27" fillId="0" borderId="1" xfId="0" applyNumberFormat="1" applyFont="1" applyBorder="1" applyAlignment="1">
      <alignment horizontal="center" vertical="center"/>
    </xf>
    <xf numFmtId="178" fontId="28" fillId="0" borderId="1" xfId="0" applyNumberFormat="1" applyFont="1" applyBorder="1"/>
    <xf numFmtId="0" fontId="13" fillId="2" borderId="1" xfId="0" applyFont="1" applyFill="1" applyBorder="1" applyAlignment="1">
      <alignment horizontal="left" vertical="center"/>
    </xf>
    <xf numFmtId="178" fontId="2" fillId="0" borderId="1" xfId="56" applyNumberFormat="1" applyFont="1" applyBorder="1" applyAlignment="1">
      <alignment vertical="center"/>
    </xf>
    <xf numFmtId="178" fontId="2" fillId="0" borderId="1" xfId="0" applyNumberFormat="1" applyFont="1" applyBorder="1" applyAlignment="1">
      <alignment horizontal="center" vertical="center"/>
    </xf>
    <xf numFmtId="178" fontId="39" fillId="0" borderId="1" xfId="0" applyNumberFormat="1" applyFont="1" applyBorder="1" applyAlignment="1">
      <alignment vertical="center" wrapText="1"/>
    </xf>
    <xf numFmtId="0" fontId="40" fillId="2" borderId="1" xfId="0" applyFont="1" applyFill="1" applyBorder="1" applyAlignment="1">
      <alignment horizontal="left" vertical="center"/>
    </xf>
    <xf numFmtId="178" fontId="2" fillId="0" borderId="1" xfId="0" applyNumberFormat="1" applyFont="1" applyBorder="1" applyAlignment="1">
      <alignment horizontal="left" vertical="center"/>
    </xf>
    <xf numFmtId="178" fontId="27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left" vertical="center" wrapText="1"/>
    </xf>
    <xf numFmtId="178" fontId="28" fillId="0" borderId="1" xfId="0" applyNumberFormat="1" applyFont="1" applyBorder="1" applyAlignment="1">
      <alignment horizontal="center"/>
    </xf>
    <xf numFmtId="178" fontId="2" fillId="0" borderId="1" xfId="0" applyNumberFormat="1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178" fontId="28" fillId="0" borderId="1" xfId="0" applyNumberFormat="1" applyFont="1" applyFill="1" applyBorder="1"/>
    <xf numFmtId="178" fontId="2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181" fontId="27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81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81" fontId="2" fillId="0" borderId="1" xfId="54" applyNumberFormat="1" applyFont="1" applyBorder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178" fontId="26" fillId="0" borderId="1" xfId="0" applyNumberFormat="1" applyFont="1" applyFill="1" applyBorder="1" applyAlignment="1">
      <alignment horizontal="left" vertical="center" wrapText="1"/>
    </xf>
    <xf numFmtId="178" fontId="29" fillId="0" borderId="1" xfId="0" applyNumberFormat="1" applyFont="1" applyFill="1" applyBorder="1" applyAlignment="1">
      <alignment vertical="center" wrapText="1"/>
    </xf>
    <xf numFmtId="181" fontId="0" fillId="0" borderId="1" xfId="0" applyNumberFormat="1" applyBorder="1" applyAlignment="1">
      <alignment horizontal="center" vertical="center"/>
    </xf>
    <xf numFmtId="179" fontId="27" fillId="0" borderId="1" xfId="0" applyNumberFormat="1" applyFon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2_2014年对账（4.20定）" xfId="51"/>
    <cellStyle name="常规 3" xfId="52"/>
    <cellStyle name="常规 4" xfId="53"/>
    <cellStyle name="常规 5" xfId="54"/>
    <cellStyle name="常规_2016年省级国有资本经营支出预算表" xfId="55"/>
    <cellStyle name="常规_21湖北省2015年地方财政预算表（20150331报部）" xfId="56"/>
    <cellStyle name="千位分隔 2" xfId="57"/>
  </cellStyles>
  <tableStyles count="0" defaultTableStyle="TableStyleMedium2" defaultPivotStyle="PivotStyleMedium9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showZeros="0" view="pageBreakPreview" zoomScaleNormal="100" topLeftCell="A2" workbookViewId="0">
      <selection activeCell="E7" sqref="E7:E21"/>
    </sheetView>
  </sheetViews>
  <sheetFormatPr defaultColWidth="8" defaultRowHeight="13.5" outlineLevelCol="5"/>
  <cols>
    <col min="1" max="1" width="11.3833333333333" style="235" customWidth="1"/>
    <col min="2" max="2" width="45" style="235" customWidth="1"/>
    <col min="3" max="3" width="12.5" style="236" customWidth="1"/>
    <col min="4" max="5" width="12.5" style="237" customWidth="1"/>
    <col min="6" max="6" width="12.5" style="236" customWidth="1"/>
    <col min="7" max="258" width="8" style="235"/>
    <col min="259" max="259" width="17.75" style="235" customWidth="1"/>
    <col min="260" max="260" width="57" style="235" customWidth="1"/>
    <col min="261" max="261" width="20.3833333333333" style="235" customWidth="1"/>
    <col min="262" max="514" width="8" style="235"/>
    <col min="515" max="515" width="17.75" style="235" customWidth="1"/>
    <col min="516" max="516" width="57" style="235" customWidth="1"/>
    <col min="517" max="517" width="20.3833333333333" style="235" customWidth="1"/>
    <col min="518" max="770" width="8" style="235"/>
    <col min="771" max="771" width="17.75" style="235" customWidth="1"/>
    <col min="772" max="772" width="57" style="235" customWidth="1"/>
    <col min="773" max="773" width="20.3833333333333" style="235" customWidth="1"/>
    <col min="774" max="1026" width="8" style="235"/>
    <col min="1027" max="1027" width="17.75" style="235" customWidth="1"/>
    <col min="1028" max="1028" width="57" style="235" customWidth="1"/>
    <col min="1029" max="1029" width="20.3833333333333" style="235" customWidth="1"/>
    <col min="1030" max="1282" width="8" style="235"/>
    <col min="1283" max="1283" width="17.75" style="235" customWidth="1"/>
    <col min="1284" max="1284" width="57" style="235" customWidth="1"/>
    <col min="1285" max="1285" width="20.3833333333333" style="235" customWidth="1"/>
    <col min="1286" max="1538" width="8" style="235"/>
    <col min="1539" max="1539" width="17.75" style="235" customWidth="1"/>
    <col min="1540" max="1540" width="57" style="235" customWidth="1"/>
    <col min="1541" max="1541" width="20.3833333333333" style="235" customWidth="1"/>
    <col min="1542" max="1794" width="8" style="235"/>
    <col min="1795" max="1795" width="17.75" style="235" customWidth="1"/>
    <col min="1796" max="1796" width="57" style="235" customWidth="1"/>
    <col min="1797" max="1797" width="20.3833333333333" style="235" customWidth="1"/>
    <col min="1798" max="2050" width="8" style="235"/>
    <col min="2051" max="2051" width="17.75" style="235" customWidth="1"/>
    <col min="2052" max="2052" width="57" style="235" customWidth="1"/>
    <col min="2053" max="2053" width="20.3833333333333" style="235" customWidth="1"/>
    <col min="2054" max="2306" width="8" style="235"/>
    <col min="2307" max="2307" width="17.75" style="235" customWidth="1"/>
    <col min="2308" max="2308" width="57" style="235" customWidth="1"/>
    <col min="2309" max="2309" width="20.3833333333333" style="235" customWidth="1"/>
    <col min="2310" max="2562" width="8" style="235"/>
    <col min="2563" max="2563" width="17.75" style="235" customWidth="1"/>
    <col min="2564" max="2564" width="57" style="235" customWidth="1"/>
    <col min="2565" max="2565" width="20.3833333333333" style="235" customWidth="1"/>
    <col min="2566" max="2818" width="8" style="235"/>
    <col min="2819" max="2819" width="17.75" style="235" customWidth="1"/>
    <col min="2820" max="2820" width="57" style="235" customWidth="1"/>
    <col min="2821" max="2821" width="20.3833333333333" style="235" customWidth="1"/>
    <col min="2822" max="3074" width="8" style="235"/>
    <col min="3075" max="3075" width="17.75" style="235" customWidth="1"/>
    <col min="3076" max="3076" width="57" style="235" customWidth="1"/>
    <col min="3077" max="3077" width="20.3833333333333" style="235" customWidth="1"/>
    <col min="3078" max="3330" width="8" style="235"/>
    <col min="3331" max="3331" width="17.75" style="235" customWidth="1"/>
    <col min="3332" max="3332" width="57" style="235" customWidth="1"/>
    <col min="3333" max="3333" width="20.3833333333333" style="235" customWidth="1"/>
    <col min="3334" max="3586" width="8" style="235"/>
    <col min="3587" max="3587" width="17.75" style="235" customWidth="1"/>
    <col min="3588" max="3588" width="57" style="235" customWidth="1"/>
    <col min="3589" max="3589" width="20.3833333333333" style="235" customWidth="1"/>
    <col min="3590" max="3842" width="8" style="235"/>
    <col min="3843" max="3843" width="17.75" style="235" customWidth="1"/>
    <col min="3844" max="3844" width="57" style="235" customWidth="1"/>
    <col min="3845" max="3845" width="20.3833333333333" style="235" customWidth="1"/>
    <col min="3846" max="4098" width="8" style="235"/>
    <col min="4099" max="4099" width="17.75" style="235" customWidth="1"/>
    <col min="4100" max="4100" width="57" style="235" customWidth="1"/>
    <col min="4101" max="4101" width="20.3833333333333" style="235" customWidth="1"/>
    <col min="4102" max="4354" width="8" style="235"/>
    <col min="4355" max="4355" width="17.75" style="235" customWidth="1"/>
    <col min="4356" max="4356" width="57" style="235" customWidth="1"/>
    <col min="4357" max="4357" width="20.3833333333333" style="235" customWidth="1"/>
    <col min="4358" max="4610" width="8" style="235"/>
    <col min="4611" max="4611" width="17.75" style="235" customWidth="1"/>
    <col min="4612" max="4612" width="57" style="235" customWidth="1"/>
    <col min="4613" max="4613" width="20.3833333333333" style="235" customWidth="1"/>
    <col min="4614" max="4866" width="8" style="235"/>
    <col min="4867" max="4867" width="17.75" style="235" customWidth="1"/>
    <col min="4868" max="4868" width="57" style="235" customWidth="1"/>
    <col min="4869" max="4869" width="20.3833333333333" style="235" customWidth="1"/>
    <col min="4870" max="5122" width="8" style="235"/>
    <col min="5123" max="5123" width="17.75" style="235" customWidth="1"/>
    <col min="5124" max="5124" width="57" style="235" customWidth="1"/>
    <col min="5125" max="5125" width="20.3833333333333" style="235" customWidth="1"/>
    <col min="5126" max="5378" width="8" style="235"/>
    <col min="5379" max="5379" width="17.75" style="235" customWidth="1"/>
    <col min="5380" max="5380" width="57" style="235" customWidth="1"/>
    <col min="5381" max="5381" width="20.3833333333333" style="235" customWidth="1"/>
    <col min="5382" max="5634" width="8" style="235"/>
    <col min="5635" max="5635" width="17.75" style="235" customWidth="1"/>
    <col min="5636" max="5636" width="57" style="235" customWidth="1"/>
    <col min="5637" max="5637" width="20.3833333333333" style="235" customWidth="1"/>
    <col min="5638" max="5890" width="8" style="235"/>
    <col min="5891" max="5891" width="17.75" style="235" customWidth="1"/>
    <col min="5892" max="5892" width="57" style="235" customWidth="1"/>
    <col min="5893" max="5893" width="20.3833333333333" style="235" customWidth="1"/>
    <col min="5894" max="6146" width="8" style="235"/>
    <col min="6147" max="6147" width="17.75" style="235" customWidth="1"/>
    <col min="6148" max="6148" width="57" style="235" customWidth="1"/>
    <col min="6149" max="6149" width="20.3833333333333" style="235" customWidth="1"/>
    <col min="6150" max="6402" width="8" style="235"/>
    <col min="6403" max="6403" width="17.75" style="235" customWidth="1"/>
    <col min="6404" max="6404" width="57" style="235" customWidth="1"/>
    <col min="6405" max="6405" width="20.3833333333333" style="235" customWidth="1"/>
    <col min="6406" max="6658" width="8" style="235"/>
    <col min="6659" max="6659" width="17.75" style="235" customWidth="1"/>
    <col min="6660" max="6660" width="57" style="235" customWidth="1"/>
    <col min="6661" max="6661" width="20.3833333333333" style="235" customWidth="1"/>
    <col min="6662" max="6914" width="8" style="235"/>
    <col min="6915" max="6915" width="17.75" style="235" customWidth="1"/>
    <col min="6916" max="6916" width="57" style="235" customWidth="1"/>
    <col min="6917" max="6917" width="20.3833333333333" style="235" customWidth="1"/>
    <col min="6918" max="7170" width="8" style="235"/>
    <col min="7171" max="7171" width="17.75" style="235" customWidth="1"/>
    <col min="7172" max="7172" width="57" style="235" customWidth="1"/>
    <col min="7173" max="7173" width="20.3833333333333" style="235" customWidth="1"/>
    <col min="7174" max="7426" width="8" style="235"/>
    <col min="7427" max="7427" width="17.75" style="235" customWidth="1"/>
    <col min="7428" max="7428" width="57" style="235" customWidth="1"/>
    <col min="7429" max="7429" width="20.3833333333333" style="235" customWidth="1"/>
    <col min="7430" max="7682" width="8" style="235"/>
    <col min="7683" max="7683" width="17.75" style="235" customWidth="1"/>
    <col min="7684" max="7684" width="57" style="235" customWidth="1"/>
    <col min="7685" max="7685" width="20.3833333333333" style="235" customWidth="1"/>
    <col min="7686" max="7938" width="8" style="235"/>
    <col min="7939" max="7939" width="17.75" style="235" customWidth="1"/>
    <col min="7940" max="7940" width="57" style="235" customWidth="1"/>
    <col min="7941" max="7941" width="20.3833333333333" style="235" customWidth="1"/>
    <col min="7942" max="8194" width="8" style="235"/>
    <col min="8195" max="8195" width="17.75" style="235" customWidth="1"/>
    <col min="8196" max="8196" width="57" style="235" customWidth="1"/>
    <col min="8197" max="8197" width="20.3833333333333" style="235" customWidth="1"/>
    <col min="8198" max="8450" width="8" style="235"/>
    <col min="8451" max="8451" width="17.75" style="235" customWidth="1"/>
    <col min="8452" max="8452" width="57" style="235" customWidth="1"/>
    <col min="8453" max="8453" width="20.3833333333333" style="235" customWidth="1"/>
    <col min="8454" max="8706" width="8" style="235"/>
    <col min="8707" max="8707" width="17.75" style="235" customWidth="1"/>
    <col min="8708" max="8708" width="57" style="235" customWidth="1"/>
    <col min="8709" max="8709" width="20.3833333333333" style="235" customWidth="1"/>
    <col min="8710" max="8962" width="8" style="235"/>
    <col min="8963" max="8963" width="17.75" style="235" customWidth="1"/>
    <col min="8964" max="8964" width="57" style="235" customWidth="1"/>
    <col min="8965" max="8965" width="20.3833333333333" style="235" customWidth="1"/>
    <col min="8966" max="9218" width="8" style="235"/>
    <col min="9219" max="9219" width="17.75" style="235" customWidth="1"/>
    <col min="9220" max="9220" width="57" style="235" customWidth="1"/>
    <col min="9221" max="9221" width="20.3833333333333" style="235" customWidth="1"/>
    <col min="9222" max="9474" width="8" style="235"/>
    <col min="9475" max="9475" width="17.75" style="235" customWidth="1"/>
    <col min="9476" max="9476" width="57" style="235" customWidth="1"/>
    <col min="9477" max="9477" width="20.3833333333333" style="235" customWidth="1"/>
    <col min="9478" max="9730" width="8" style="235"/>
    <col min="9731" max="9731" width="17.75" style="235" customWidth="1"/>
    <col min="9732" max="9732" width="57" style="235" customWidth="1"/>
    <col min="9733" max="9733" width="20.3833333333333" style="235" customWidth="1"/>
    <col min="9734" max="9986" width="8" style="235"/>
    <col min="9987" max="9987" width="17.75" style="235" customWidth="1"/>
    <col min="9988" max="9988" width="57" style="235" customWidth="1"/>
    <col min="9989" max="9989" width="20.3833333333333" style="235" customWidth="1"/>
    <col min="9990" max="10242" width="8" style="235"/>
    <col min="10243" max="10243" width="17.75" style="235" customWidth="1"/>
    <col min="10244" max="10244" width="57" style="235" customWidth="1"/>
    <col min="10245" max="10245" width="20.3833333333333" style="235" customWidth="1"/>
    <col min="10246" max="10498" width="8" style="235"/>
    <col min="10499" max="10499" width="17.75" style="235" customWidth="1"/>
    <col min="10500" max="10500" width="57" style="235" customWidth="1"/>
    <col min="10501" max="10501" width="20.3833333333333" style="235" customWidth="1"/>
    <col min="10502" max="10754" width="8" style="235"/>
    <col min="10755" max="10755" width="17.75" style="235" customWidth="1"/>
    <col min="10756" max="10756" width="57" style="235" customWidth="1"/>
    <col min="10757" max="10757" width="20.3833333333333" style="235" customWidth="1"/>
    <col min="10758" max="11010" width="8" style="235"/>
    <col min="11011" max="11011" width="17.75" style="235" customWidth="1"/>
    <col min="11012" max="11012" width="57" style="235" customWidth="1"/>
    <col min="11013" max="11013" width="20.3833333333333" style="235" customWidth="1"/>
    <col min="11014" max="11266" width="8" style="235"/>
    <col min="11267" max="11267" width="17.75" style="235" customWidth="1"/>
    <col min="11268" max="11268" width="57" style="235" customWidth="1"/>
    <col min="11269" max="11269" width="20.3833333333333" style="235" customWidth="1"/>
    <col min="11270" max="11522" width="8" style="235"/>
    <col min="11523" max="11523" width="17.75" style="235" customWidth="1"/>
    <col min="11524" max="11524" width="57" style="235" customWidth="1"/>
    <col min="11525" max="11525" width="20.3833333333333" style="235" customWidth="1"/>
    <col min="11526" max="11778" width="8" style="235"/>
    <col min="11779" max="11779" width="17.75" style="235" customWidth="1"/>
    <col min="11780" max="11780" width="57" style="235" customWidth="1"/>
    <col min="11781" max="11781" width="20.3833333333333" style="235" customWidth="1"/>
    <col min="11782" max="12034" width="8" style="235"/>
    <col min="12035" max="12035" width="17.75" style="235" customWidth="1"/>
    <col min="12036" max="12036" width="57" style="235" customWidth="1"/>
    <col min="12037" max="12037" width="20.3833333333333" style="235" customWidth="1"/>
    <col min="12038" max="12290" width="8" style="235"/>
    <col min="12291" max="12291" width="17.75" style="235" customWidth="1"/>
    <col min="12292" max="12292" width="57" style="235" customWidth="1"/>
    <col min="12293" max="12293" width="20.3833333333333" style="235" customWidth="1"/>
    <col min="12294" max="12546" width="8" style="235"/>
    <col min="12547" max="12547" width="17.75" style="235" customWidth="1"/>
    <col min="12548" max="12548" width="57" style="235" customWidth="1"/>
    <col min="12549" max="12549" width="20.3833333333333" style="235" customWidth="1"/>
    <col min="12550" max="12802" width="8" style="235"/>
    <col min="12803" max="12803" width="17.75" style="235" customWidth="1"/>
    <col min="12804" max="12804" width="57" style="235" customWidth="1"/>
    <col min="12805" max="12805" width="20.3833333333333" style="235" customWidth="1"/>
    <col min="12806" max="13058" width="8" style="235"/>
    <col min="13059" max="13059" width="17.75" style="235" customWidth="1"/>
    <col min="13060" max="13060" width="57" style="235" customWidth="1"/>
    <col min="13061" max="13061" width="20.3833333333333" style="235" customWidth="1"/>
    <col min="13062" max="13314" width="8" style="235"/>
    <col min="13315" max="13315" width="17.75" style="235" customWidth="1"/>
    <col min="13316" max="13316" width="57" style="235" customWidth="1"/>
    <col min="13317" max="13317" width="20.3833333333333" style="235" customWidth="1"/>
    <col min="13318" max="13570" width="8" style="235"/>
    <col min="13571" max="13571" width="17.75" style="235" customWidth="1"/>
    <col min="13572" max="13572" width="57" style="235" customWidth="1"/>
    <col min="13573" max="13573" width="20.3833333333333" style="235" customWidth="1"/>
    <col min="13574" max="13826" width="8" style="235"/>
    <col min="13827" max="13827" width="17.75" style="235" customWidth="1"/>
    <col min="13828" max="13828" width="57" style="235" customWidth="1"/>
    <col min="13829" max="13829" width="20.3833333333333" style="235" customWidth="1"/>
    <col min="13830" max="14082" width="8" style="235"/>
    <col min="14083" max="14083" width="17.75" style="235" customWidth="1"/>
    <col min="14084" max="14084" width="57" style="235" customWidth="1"/>
    <col min="14085" max="14085" width="20.3833333333333" style="235" customWidth="1"/>
    <col min="14086" max="14338" width="8" style="235"/>
    <col min="14339" max="14339" width="17.75" style="235" customWidth="1"/>
    <col min="14340" max="14340" width="57" style="235" customWidth="1"/>
    <col min="14341" max="14341" width="20.3833333333333" style="235" customWidth="1"/>
    <col min="14342" max="14594" width="8" style="235"/>
    <col min="14595" max="14595" width="17.75" style="235" customWidth="1"/>
    <col min="14596" max="14596" width="57" style="235" customWidth="1"/>
    <col min="14597" max="14597" width="20.3833333333333" style="235" customWidth="1"/>
    <col min="14598" max="14850" width="8" style="235"/>
    <col min="14851" max="14851" width="17.75" style="235" customWidth="1"/>
    <col min="14852" max="14852" width="57" style="235" customWidth="1"/>
    <col min="14853" max="14853" width="20.3833333333333" style="235" customWidth="1"/>
    <col min="14854" max="15106" width="8" style="235"/>
    <col min="15107" max="15107" width="17.75" style="235" customWidth="1"/>
    <col min="15108" max="15108" width="57" style="235" customWidth="1"/>
    <col min="15109" max="15109" width="20.3833333333333" style="235" customWidth="1"/>
    <col min="15110" max="15362" width="8" style="235"/>
    <col min="15363" max="15363" width="17.75" style="235" customWidth="1"/>
    <col min="15364" max="15364" width="57" style="235" customWidth="1"/>
    <col min="15365" max="15365" width="20.3833333333333" style="235" customWidth="1"/>
    <col min="15366" max="15618" width="8" style="235"/>
    <col min="15619" max="15619" width="17.75" style="235" customWidth="1"/>
    <col min="15620" max="15620" width="57" style="235" customWidth="1"/>
    <col min="15621" max="15621" width="20.3833333333333" style="235" customWidth="1"/>
    <col min="15622" max="15874" width="8" style="235"/>
    <col min="15875" max="15875" width="17.75" style="235" customWidth="1"/>
    <col min="15876" max="15876" width="57" style="235" customWidth="1"/>
    <col min="15877" max="15877" width="20.3833333333333" style="235" customWidth="1"/>
    <col min="15878" max="16130" width="8" style="235"/>
    <col min="16131" max="16131" width="17.75" style="235" customWidth="1"/>
    <col min="16132" max="16132" width="57" style="235" customWidth="1"/>
    <col min="16133" max="16133" width="20.3833333333333" style="235" customWidth="1"/>
    <col min="16134" max="16384" width="8" style="235"/>
  </cols>
  <sheetData>
    <row r="1" ht="23.25" customHeight="1" spans="1:1">
      <c r="A1" s="208" t="s">
        <v>0</v>
      </c>
    </row>
    <row r="2" ht="48" customHeight="1" spans="1:6">
      <c r="A2" s="96" t="s">
        <v>1</v>
      </c>
      <c r="B2" s="96"/>
      <c r="C2" s="96"/>
      <c r="D2" s="96"/>
      <c r="E2" s="96"/>
      <c r="F2" s="96"/>
    </row>
    <row r="3" ht="23.25" customHeight="1" spans="4:6">
      <c r="D3" s="238" t="s">
        <v>2</v>
      </c>
      <c r="E3" s="238"/>
      <c r="F3" s="238"/>
    </row>
    <row r="4" s="232" customFormat="1" ht="30.95" customHeight="1" spans="1:6">
      <c r="A4" s="57" t="s">
        <v>3</v>
      </c>
      <c r="B4" s="57" t="s">
        <v>4</v>
      </c>
      <c r="C4" s="58" t="s">
        <v>5</v>
      </c>
      <c r="D4" s="58" t="s">
        <v>6</v>
      </c>
      <c r="E4" s="58" t="s">
        <v>7</v>
      </c>
      <c r="F4" s="59" t="s">
        <v>8</v>
      </c>
    </row>
    <row r="5" s="233" customFormat="1" ht="27" customHeight="1" spans="1:6">
      <c r="A5" s="239"/>
      <c r="B5" s="240" t="s">
        <v>9</v>
      </c>
      <c r="C5" s="241">
        <f>SUM(C6,C31)</f>
        <v>613039.9796704</v>
      </c>
      <c r="D5" s="241">
        <f>SUM(D6,D31)</f>
        <v>665936.9796704</v>
      </c>
      <c r="E5" s="241">
        <f>SUM(E6,E31)</f>
        <v>665937</v>
      </c>
      <c r="F5" s="241"/>
    </row>
    <row r="6" s="233" customFormat="1" ht="27" customHeight="1" spans="1:6">
      <c r="A6" s="239"/>
      <c r="B6" s="240" t="s">
        <v>10</v>
      </c>
      <c r="C6" s="241">
        <f>SUM(C7,C22)</f>
        <v>135999.9796704</v>
      </c>
      <c r="D6" s="241">
        <f>SUM(D7,D22)</f>
        <v>137999.9796704</v>
      </c>
      <c r="E6" s="241">
        <f>SUM(E7,E22)</f>
        <v>138000</v>
      </c>
      <c r="F6" s="241"/>
    </row>
    <row r="7" s="234" customFormat="1" ht="25" customHeight="1" spans="1:6">
      <c r="A7" s="242">
        <v>101</v>
      </c>
      <c r="B7" s="239" t="s">
        <v>11</v>
      </c>
      <c r="C7" s="243">
        <f>SUM(C8:C21)</f>
        <v>77999.9796704</v>
      </c>
      <c r="D7" s="243">
        <f>SUM(D8:D21)</f>
        <v>79499.9796704</v>
      </c>
      <c r="E7" s="243">
        <f>SUM(E8:E21)</f>
        <v>72100</v>
      </c>
      <c r="F7" s="244">
        <f t="shared" ref="F6:F40" si="0">E7-D7</f>
        <v>-7399.9796704</v>
      </c>
    </row>
    <row r="8" s="233" customFormat="1" ht="25" customHeight="1" spans="1:6">
      <c r="A8" s="242">
        <v>10101</v>
      </c>
      <c r="B8" s="239" t="s">
        <v>12</v>
      </c>
      <c r="C8" s="245">
        <v>32497</v>
      </c>
      <c r="D8" s="245">
        <v>33997</v>
      </c>
      <c r="E8" s="245">
        <v>24600</v>
      </c>
      <c r="F8" s="244">
        <f t="shared" si="0"/>
        <v>-9397</v>
      </c>
    </row>
    <row r="9" s="233" customFormat="1" ht="25" customHeight="1" spans="1:6">
      <c r="A9" s="242">
        <v>10103</v>
      </c>
      <c r="B9" s="239" t="s">
        <v>13</v>
      </c>
      <c r="C9" s="245">
        <v>0</v>
      </c>
      <c r="D9" s="245">
        <v>0</v>
      </c>
      <c r="E9" s="245"/>
      <c r="F9" s="244">
        <f t="shared" si="0"/>
        <v>0</v>
      </c>
    </row>
    <row r="10" s="233" customFormat="1" ht="25" customHeight="1" spans="1:6">
      <c r="A10" s="242">
        <v>10104</v>
      </c>
      <c r="B10" s="239" t="s">
        <v>14</v>
      </c>
      <c r="C10" s="245">
        <v>12621.0418008</v>
      </c>
      <c r="D10" s="245">
        <v>12621.0418008</v>
      </c>
      <c r="E10" s="245">
        <v>11300</v>
      </c>
      <c r="F10" s="244">
        <f t="shared" si="0"/>
        <v>-1321.0418008</v>
      </c>
    </row>
    <row r="11" s="233" customFormat="1" ht="25" customHeight="1" spans="1:6">
      <c r="A11" s="242">
        <v>10106</v>
      </c>
      <c r="B11" s="239" t="s">
        <v>15</v>
      </c>
      <c r="C11" s="245">
        <v>856.6857036</v>
      </c>
      <c r="D11" s="245">
        <v>856.6857036</v>
      </c>
      <c r="E11" s="245">
        <v>1600</v>
      </c>
      <c r="F11" s="244">
        <f t="shared" si="0"/>
        <v>743.3142964</v>
      </c>
    </row>
    <row r="12" s="233" customFormat="1" ht="25" customHeight="1" spans="1:6">
      <c r="A12" s="242">
        <v>10107</v>
      </c>
      <c r="B12" s="239" t="s">
        <v>16</v>
      </c>
      <c r="C12" s="245">
        <v>9600.90878</v>
      </c>
      <c r="D12" s="245">
        <v>9600.90878</v>
      </c>
      <c r="E12" s="245">
        <v>3300</v>
      </c>
      <c r="F12" s="244">
        <f t="shared" si="0"/>
        <v>-6300.90878</v>
      </c>
    </row>
    <row r="13" s="233" customFormat="1" ht="25" customHeight="1" spans="1:6">
      <c r="A13" s="242">
        <v>10109</v>
      </c>
      <c r="B13" s="239" t="s">
        <v>17</v>
      </c>
      <c r="C13" s="245">
        <v>2645.851321</v>
      </c>
      <c r="D13" s="245">
        <v>2645.851321</v>
      </c>
      <c r="E13" s="245">
        <v>2250</v>
      </c>
      <c r="F13" s="244">
        <f t="shared" si="0"/>
        <v>-395.851321</v>
      </c>
    </row>
    <row r="14" s="233" customFormat="1" ht="25" customHeight="1" spans="1:6">
      <c r="A14" s="242">
        <v>10110</v>
      </c>
      <c r="B14" s="239" t="s">
        <v>18</v>
      </c>
      <c r="C14" s="245">
        <v>1214.834683</v>
      </c>
      <c r="D14" s="245">
        <v>1214.834683</v>
      </c>
      <c r="E14" s="245">
        <v>1580</v>
      </c>
      <c r="F14" s="244">
        <f t="shared" si="0"/>
        <v>365.165317</v>
      </c>
    </row>
    <row r="15" s="233" customFormat="1" ht="25" customHeight="1" spans="1:6">
      <c r="A15" s="242">
        <v>10111</v>
      </c>
      <c r="B15" s="239" t="s">
        <v>19</v>
      </c>
      <c r="C15" s="245">
        <v>1134.366136</v>
      </c>
      <c r="D15" s="245">
        <v>1134.366136</v>
      </c>
      <c r="E15" s="245">
        <v>1400</v>
      </c>
      <c r="F15" s="244">
        <f t="shared" si="0"/>
        <v>265.633864</v>
      </c>
    </row>
    <row r="16" s="233" customFormat="1" ht="25" customHeight="1" spans="1:6">
      <c r="A16" s="242">
        <v>10112</v>
      </c>
      <c r="B16" s="239" t="s">
        <v>20</v>
      </c>
      <c r="C16" s="245">
        <v>863.377835</v>
      </c>
      <c r="D16" s="245">
        <v>863.377835</v>
      </c>
      <c r="E16" s="245">
        <v>970</v>
      </c>
      <c r="F16" s="244">
        <f t="shared" si="0"/>
        <v>106.622165</v>
      </c>
    </row>
    <row r="17" s="233" customFormat="1" ht="25" customHeight="1" spans="1:6">
      <c r="A17" s="242">
        <v>10113</v>
      </c>
      <c r="B17" s="239" t="s">
        <v>21</v>
      </c>
      <c r="C17" s="245">
        <v>612.428144</v>
      </c>
      <c r="D17" s="245">
        <v>612.428144</v>
      </c>
      <c r="E17" s="245">
        <v>550</v>
      </c>
      <c r="F17" s="244">
        <f t="shared" si="0"/>
        <v>-62.428144</v>
      </c>
    </row>
    <row r="18" s="233" customFormat="1" ht="25" customHeight="1" spans="1:6">
      <c r="A18" s="242">
        <v>10114</v>
      </c>
      <c r="B18" s="239" t="s">
        <v>22</v>
      </c>
      <c r="C18" s="245">
        <v>2932.404002</v>
      </c>
      <c r="D18" s="245">
        <v>2932.404002</v>
      </c>
      <c r="E18" s="245">
        <v>2700</v>
      </c>
      <c r="F18" s="244">
        <f t="shared" si="0"/>
        <v>-232.404002</v>
      </c>
    </row>
    <row r="19" s="233" customFormat="1" ht="25" customHeight="1" spans="1:6">
      <c r="A19" s="242">
        <v>10118</v>
      </c>
      <c r="B19" s="239" t="s">
        <v>23</v>
      </c>
      <c r="C19" s="245">
        <v>10000</v>
      </c>
      <c r="D19" s="245">
        <v>10000</v>
      </c>
      <c r="E19" s="245">
        <v>18800</v>
      </c>
      <c r="F19" s="244">
        <f t="shared" si="0"/>
        <v>8800</v>
      </c>
    </row>
    <row r="20" s="233" customFormat="1" ht="25" customHeight="1" spans="1:6">
      <c r="A20" s="242">
        <v>10119</v>
      </c>
      <c r="B20" s="239" t="s">
        <v>24</v>
      </c>
      <c r="C20" s="245">
        <v>2880.244106</v>
      </c>
      <c r="D20" s="245">
        <v>2880.244106</v>
      </c>
      <c r="E20" s="245">
        <v>2900</v>
      </c>
      <c r="F20" s="244">
        <f t="shared" si="0"/>
        <v>19.7558939999999</v>
      </c>
    </row>
    <row r="21" s="233" customFormat="1" ht="25" customHeight="1" spans="1:6">
      <c r="A21" s="242">
        <v>10121</v>
      </c>
      <c r="B21" s="239" t="s">
        <v>25</v>
      </c>
      <c r="C21" s="245">
        <v>140.837159</v>
      </c>
      <c r="D21" s="245">
        <v>140.837159</v>
      </c>
      <c r="E21" s="245">
        <v>150</v>
      </c>
      <c r="F21" s="244">
        <f t="shared" si="0"/>
        <v>9.16284099999999</v>
      </c>
    </row>
    <row r="22" s="234" customFormat="1" ht="25" customHeight="1" spans="1:6">
      <c r="A22" s="242">
        <v>103</v>
      </c>
      <c r="B22" s="239" t="s">
        <v>26</v>
      </c>
      <c r="C22" s="243">
        <f>SUM(C23:C30)</f>
        <v>58000</v>
      </c>
      <c r="D22" s="243">
        <f>SUM(D23:D30)</f>
        <v>58500</v>
      </c>
      <c r="E22" s="243">
        <f>SUM(E23:E30)</f>
        <v>65900</v>
      </c>
      <c r="F22" s="244">
        <f t="shared" si="0"/>
        <v>7400</v>
      </c>
    </row>
    <row r="23" s="233" customFormat="1" ht="25" customHeight="1" spans="1:6">
      <c r="A23" s="242">
        <v>10302</v>
      </c>
      <c r="B23" s="239" t="s">
        <v>27</v>
      </c>
      <c r="C23" s="245">
        <v>5366</v>
      </c>
      <c r="D23" s="245">
        <v>5366</v>
      </c>
      <c r="E23" s="245">
        <v>3500</v>
      </c>
      <c r="F23" s="244">
        <f t="shared" si="0"/>
        <v>-1866</v>
      </c>
    </row>
    <row r="24" s="233" customFormat="1" ht="25" customHeight="1" spans="1:6">
      <c r="A24" s="242">
        <v>10304</v>
      </c>
      <c r="B24" s="239" t="s">
        <v>28</v>
      </c>
      <c r="C24" s="245">
        <v>1283</v>
      </c>
      <c r="D24" s="245">
        <v>1283</v>
      </c>
      <c r="E24" s="245">
        <v>2200</v>
      </c>
      <c r="F24" s="244">
        <f t="shared" si="0"/>
        <v>917</v>
      </c>
    </row>
    <row r="25" s="233" customFormat="1" ht="25" customHeight="1" spans="1:6">
      <c r="A25" s="242">
        <v>10305</v>
      </c>
      <c r="B25" s="239" t="s">
        <v>29</v>
      </c>
      <c r="C25" s="245">
        <v>10741</v>
      </c>
      <c r="D25" s="245">
        <v>11241</v>
      </c>
      <c r="E25" s="245">
        <v>8880</v>
      </c>
      <c r="F25" s="244">
        <f t="shared" si="0"/>
        <v>-2361</v>
      </c>
    </row>
    <row r="26" s="233" customFormat="1" ht="25" customHeight="1" spans="1:6">
      <c r="A26" s="242">
        <v>10306</v>
      </c>
      <c r="B26" s="239" t="s">
        <v>30</v>
      </c>
      <c r="C26" s="246"/>
      <c r="D26" s="246"/>
      <c r="E26" s="246"/>
      <c r="F26" s="244">
        <f t="shared" si="0"/>
        <v>0</v>
      </c>
    </row>
    <row r="27" s="233" customFormat="1" ht="25" customHeight="1" spans="1:6">
      <c r="A27" s="242">
        <v>10307</v>
      </c>
      <c r="B27" s="239" t="s">
        <v>31</v>
      </c>
      <c r="C27" s="245">
        <v>40510</v>
      </c>
      <c r="D27" s="245">
        <v>40510</v>
      </c>
      <c r="E27" s="245">
        <v>51200</v>
      </c>
      <c r="F27" s="244">
        <f t="shared" si="0"/>
        <v>10690</v>
      </c>
    </row>
    <row r="28" s="233" customFormat="1" ht="25" customHeight="1" spans="1:6">
      <c r="A28" s="242">
        <v>10308</v>
      </c>
      <c r="B28" s="239" t="s">
        <v>32</v>
      </c>
      <c r="C28" s="245"/>
      <c r="D28" s="245"/>
      <c r="E28" s="245"/>
      <c r="F28" s="244">
        <f t="shared" si="0"/>
        <v>0</v>
      </c>
    </row>
    <row r="29" s="233" customFormat="1" ht="25" customHeight="1" spans="1:6">
      <c r="A29" s="242">
        <v>10309</v>
      </c>
      <c r="B29" s="239" t="s">
        <v>33</v>
      </c>
      <c r="C29" s="245">
        <v>100</v>
      </c>
      <c r="D29" s="245">
        <v>100</v>
      </c>
      <c r="E29" s="245">
        <v>120</v>
      </c>
      <c r="F29" s="244">
        <f t="shared" si="0"/>
        <v>20</v>
      </c>
    </row>
    <row r="30" s="233" customFormat="1" ht="25" customHeight="1" spans="1:6">
      <c r="A30" s="242">
        <v>10399</v>
      </c>
      <c r="B30" s="239" t="s">
        <v>34</v>
      </c>
      <c r="C30" s="245"/>
      <c r="D30" s="245"/>
      <c r="E30" s="245"/>
      <c r="F30" s="244">
        <f t="shared" si="0"/>
        <v>0</v>
      </c>
    </row>
    <row r="31" ht="25" customHeight="1" spans="1:6">
      <c r="A31" s="242">
        <v>110</v>
      </c>
      <c r="B31" s="247" t="s">
        <v>35</v>
      </c>
      <c r="C31" s="245">
        <f>SUM(C32:C37,C40)</f>
        <v>477040</v>
      </c>
      <c r="D31" s="245">
        <f>SUM(D32:D37,D40)</f>
        <v>527937</v>
      </c>
      <c r="E31" s="245">
        <f>SUM(E32:E37,E40)</f>
        <v>527937</v>
      </c>
      <c r="F31" s="244">
        <f t="shared" si="0"/>
        <v>0</v>
      </c>
    </row>
    <row r="32" ht="25" customHeight="1" spans="1:6">
      <c r="A32" s="242">
        <v>11001</v>
      </c>
      <c r="B32" s="248" t="s">
        <v>36</v>
      </c>
      <c r="C32" s="245">
        <v>1227</v>
      </c>
      <c r="D32" s="249">
        <v>1227</v>
      </c>
      <c r="E32" s="249">
        <v>1227</v>
      </c>
      <c r="F32" s="244">
        <f t="shared" si="0"/>
        <v>0</v>
      </c>
    </row>
    <row r="33" ht="25" customHeight="1" spans="1:6">
      <c r="A33" s="242">
        <v>11002</v>
      </c>
      <c r="B33" s="239" t="s">
        <v>37</v>
      </c>
      <c r="C33" s="245">
        <v>343901</v>
      </c>
      <c r="D33" s="249">
        <v>380061</v>
      </c>
      <c r="E33" s="249">
        <v>380061</v>
      </c>
      <c r="F33" s="244">
        <f t="shared" si="0"/>
        <v>0</v>
      </c>
    </row>
    <row r="34" ht="25" customHeight="1" spans="1:6">
      <c r="A34" s="242">
        <v>11003</v>
      </c>
      <c r="B34" s="239" t="s">
        <v>38</v>
      </c>
      <c r="C34" s="245">
        <v>23002</v>
      </c>
      <c r="D34" s="249">
        <v>23002</v>
      </c>
      <c r="E34" s="249">
        <v>23002</v>
      </c>
      <c r="F34" s="244">
        <f t="shared" si="0"/>
        <v>0</v>
      </c>
    </row>
    <row r="35" ht="25" customHeight="1" spans="1:6">
      <c r="A35" s="242">
        <v>11008</v>
      </c>
      <c r="B35" s="239" t="s">
        <v>39</v>
      </c>
      <c r="C35" s="245">
        <v>47572</v>
      </c>
      <c r="D35" s="249">
        <v>44128</v>
      </c>
      <c r="E35" s="249">
        <v>44128</v>
      </c>
      <c r="F35" s="244">
        <f t="shared" si="0"/>
        <v>0</v>
      </c>
    </row>
    <row r="36" ht="25" customHeight="1" spans="1:6">
      <c r="A36" s="242">
        <v>11009</v>
      </c>
      <c r="B36" s="239" t="s">
        <v>40</v>
      </c>
      <c r="C36" s="245">
        <v>35000</v>
      </c>
      <c r="D36" s="249">
        <v>35000</v>
      </c>
      <c r="E36" s="249">
        <v>35000</v>
      </c>
      <c r="F36" s="244">
        <f t="shared" si="0"/>
        <v>0</v>
      </c>
    </row>
    <row r="37" ht="25" customHeight="1" spans="1:6">
      <c r="A37" s="242">
        <v>11011</v>
      </c>
      <c r="B37" s="239" t="s">
        <v>41</v>
      </c>
      <c r="C37" s="249">
        <f>SUM(C38:C39)</f>
        <v>24138</v>
      </c>
      <c r="D37" s="249">
        <f>SUM(D38:D39)</f>
        <v>38619</v>
      </c>
      <c r="E37" s="249">
        <f>SUM(E38:E39)</f>
        <v>38619</v>
      </c>
      <c r="F37" s="244">
        <f t="shared" si="0"/>
        <v>0</v>
      </c>
    </row>
    <row r="38" ht="25" customHeight="1" spans="1:6">
      <c r="A38" s="242"/>
      <c r="B38" s="248" t="s">
        <v>42</v>
      </c>
      <c r="C38" s="245"/>
      <c r="D38" s="249">
        <v>14509</v>
      </c>
      <c r="E38" s="249">
        <v>14509</v>
      </c>
      <c r="F38" s="244">
        <f t="shared" si="0"/>
        <v>0</v>
      </c>
    </row>
    <row r="39" ht="25" customHeight="1" spans="1:6">
      <c r="A39" s="242"/>
      <c r="B39" s="248" t="s">
        <v>43</v>
      </c>
      <c r="C39" s="245">
        <v>24138</v>
      </c>
      <c r="D39" s="249">
        <v>24110</v>
      </c>
      <c r="E39" s="249">
        <v>24110</v>
      </c>
      <c r="F39" s="244">
        <f t="shared" si="0"/>
        <v>0</v>
      </c>
    </row>
    <row r="40" ht="25" customHeight="1" spans="1:6">
      <c r="A40" s="242">
        <v>11015</v>
      </c>
      <c r="B40" s="239" t="s">
        <v>44</v>
      </c>
      <c r="C40" s="245">
        <v>2200</v>
      </c>
      <c r="D40" s="249">
        <v>5900</v>
      </c>
      <c r="E40" s="249">
        <v>5900</v>
      </c>
      <c r="F40" s="250">
        <f t="shared" si="0"/>
        <v>0</v>
      </c>
    </row>
  </sheetData>
  <mergeCells count="2">
    <mergeCell ref="A2:F2"/>
    <mergeCell ref="D3:F3"/>
  </mergeCells>
  <printOptions horizontalCentered="1"/>
  <pageMargins left="0.708333333333333" right="0.708333333333333" top="0.590277777777778" bottom="0.393055555555556" header="0.314583333333333" footer="0.747916666666667"/>
  <pageSetup paperSize="9" scale="78" firstPageNumber="77" fitToHeight="0" orientation="portrait" useFirstPageNumber="1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2" sqref="A2:C2"/>
    </sheetView>
  </sheetViews>
  <sheetFormatPr defaultColWidth="10" defaultRowHeight="14.25" outlineLevelCol="2"/>
  <cols>
    <col min="1" max="1" width="26.25" style="34" customWidth="1"/>
    <col min="2" max="2" width="23.625" style="34" customWidth="1"/>
    <col min="3" max="3" width="24" style="34" customWidth="1"/>
    <col min="4" max="16384" width="10" style="34"/>
  </cols>
  <sheetData>
    <row r="1" s="29" customFormat="1" ht="20.25" spans="1:1">
      <c r="A1" s="35" t="s">
        <v>267</v>
      </c>
    </row>
    <row r="2" s="30" customFormat="1" ht="25.5" spans="1:3">
      <c r="A2" s="36" t="s">
        <v>268</v>
      </c>
      <c r="B2" s="36"/>
      <c r="C2" s="36"/>
    </row>
    <row r="3" s="31" customFormat="1" ht="27" customHeight="1" spans="2:3">
      <c r="B3" s="37"/>
      <c r="C3" s="38" t="s">
        <v>2</v>
      </c>
    </row>
    <row r="4" s="32" customFormat="1" ht="41.25" customHeight="1" spans="1:3">
      <c r="A4" s="39" t="s">
        <v>262</v>
      </c>
      <c r="B4" s="40" t="s">
        <v>269</v>
      </c>
      <c r="C4" s="40"/>
    </row>
    <row r="5" s="32" customFormat="1" ht="41.25" customHeight="1" spans="1:3">
      <c r="A5" s="41"/>
      <c r="B5" s="40" t="s">
        <v>264</v>
      </c>
      <c r="C5" s="40" t="s">
        <v>265</v>
      </c>
    </row>
    <row r="6" s="32" customFormat="1" ht="41.25" customHeight="1" spans="1:3">
      <c r="A6" s="42" t="s">
        <v>270</v>
      </c>
      <c r="B6" s="42">
        <v>382022</v>
      </c>
      <c r="C6" s="42">
        <v>433997</v>
      </c>
    </row>
    <row r="7" s="33" customFormat="1" ht="60" customHeight="1"/>
    <row r="8" s="33" customFormat="1" ht="41.25" customHeight="1" spans="1:2">
      <c r="A8" s="43"/>
      <c r="B8" s="43"/>
    </row>
    <row r="9" s="33" customFormat="1" ht="41.25" customHeight="1"/>
    <row r="11" s="34" customFormat="1" spans="2:2">
      <c r="B11" s="44"/>
    </row>
  </sheetData>
  <mergeCells count="4">
    <mergeCell ref="A2:C2"/>
    <mergeCell ref="B4:C4"/>
    <mergeCell ref="A8:B8"/>
    <mergeCell ref="A4:A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A2" sqref="A2:E2"/>
    </sheetView>
  </sheetViews>
  <sheetFormatPr defaultColWidth="9" defaultRowHeight="14.25" outlineLevelCol="4"/>
  <cols>
    <col min="1" max="1" width="7.75" style="1" customWidth="1"/>
    <col min="2" max="2" width="22.375" style="1" customWidth="1"/>
    <col min="3" max="3" width="38.125" style="1" customWidth="1"/>
    <col min="4" max="4" width="11.375" style="1" customWidth="1"/>
    <col min="5" max="5" width="16.125" style="1" customWidth="1"/>
    <col min="6" max="16384" width="9" style="1"/>
  </cols>
  <sheetData>
    <row r="1" s="1" customFormat="1" ht="27" customHeight="1" spans="1:1">
      <c r="A1" s="3" t="s">
        <v>271</v>
      </c>
    </row>
    <row r="2" s="1" customFormat="1" ht="36" customHeight="1" spans="1:5">
      <c r="A2" s="4" t="s">
        <v>272</v>
      </c>
      <c r="B2" s="4"/>
      <c r="C2" s="4"/>
      <c r="D2" s="4"/>
      <c r="E2" s="4"/>
    </row>
    <row r="3" s="1" customFormat="1" ht="24.95" customHeight="1" spans="1:5">
      <c r="A3" s="5"/>
      <c r="B3" s="5"/>
      <c r="C3" s="6"/>
      <c r="D3" s="7"/>
      <c r="E3" s="8" t="s">
        <v>2</v>
      </c>
    </row>
    <row r="4" s="1" customFormat="1" spans="1:5">
      <c r="A4" s="9" t="s">
        <v>273</v>
      </c>
      <c r="B4" s="9" t="s">
        <v>274</v>
      </c>
      <c r="C4" s="9" t="s">
        <v>275</v>
      </c>
      <c r="D4" s="9" t="s">
        <v>276</v>
      </c>
      <c r="E4" s="10" t="s">
        <v>47</v>
      </c>
    </row>
    <row r="5" s="1" customFormat="1" spans="1:5">
      <c r="A5" s="9"/>
      <c r="B5" s="9"/>
      <c r="C5" s="9"/>
      <c r="D5" s="9"/>
      <c r="E5" s="10"/>
    </row>
    <row r="6" s="1" customFormat="1" ht="30" customHeight="1" spans="1:5">
      <c r="A6" s="9"/>
      <c r="B6" s="9"/>
      <c r="C6" s="9" t="s">
        <v>277</v>
      </c>
      <c r="D6" s="9">
        <f>D7+D30</f>
        <v>96019</v>
      </c>
      <c r="E6" s="10"/>
    </row>
    <row r="7" s="2" customFormat="1" ht="30" customHeight="1" spans="1:5">
      <c r="A7" s="11"/>
      <c r="B7" s="11"/>
      <c r="C7" s="12" t="s">
        <v>278</v>
      </c>
      <c r="D7" s="13">
        <f>SUM(D8:D29)</f>
        <v>25019</v>
      </c>
      <c r="E7" s="14"/>
    </row>
    <row r="8" s="2" customFormat="1" ht="30" customHeight="1" spans="1:5">
      <c r="A8" s="11">
        <v>1</v>
      </c>
      <c r="B8" s="15" t="s">
        <v>279</v>
      </c>
      <c r="C8" s="16" t="s">
        <v>280</v>
      </c>
      <c r="D8" s="17">
        <v>509</v>
      </c>
      <c r="E8" s="14"/>
    </row>
    <row r="9" s="2" customFormat="1" ht="30" customHeight="1" spans="1:5">
      <c r="A9" s="11">
        <v>2</v>
      </c>
      <c r="B9" s="15" t="s">
        <v>281</v>
      </c>
      <c r="C9" s="18" t="s">
        <v>282</v>
      </c>
      <c r="D9" s="19">
        <v>2960</v>
      </c>
      <c r="E9" s="14"/>
    </row>
    <row r="10" s="2" customFormat="1" ht="30" customHeight="1" spans="1:5">
      <c r="A10" s="11">
        <v>3</v>
      </c>
      <c r="B10" s="15" t="s">
        <v>283</v>
      </c>
      <c r="C10" s="20" t="s">
        <v>284</v>
      </c>
      <c r="D10" s="19">
        <v>2000</v>
      </c>
      <c r="E10" s="14"/>
    </row>
    <row r="11" s="2" customFormat="1" ht="30" customHeight="1" spans="1:5">
      <c r="A11" s="11">
        <v>4</v>
      </c>
      <c r="B11" s="15" t="s">
        <v>285</v>
      </c>
      <c r="C11" s="20" t="s">
        <v>286</v>
      </c>
      <c r="D11" s="21">
        <v>3200</v>
      </c>
      <c r="E11" s="14"/>
    </row>
    <row r="12" s="2" customFormat="1" ht="30" customHeight="1" spans="1:5">
      <c r="A12" s="11">
        <v>5</v>
      </c>
      <c r="B12" s="15" t="s">
        <v>285</v>
      </c>
      <c r="C12" s="20" t="s">
        <v>287</v>
      </c>
      <c r="D12" s="22">
        <v>3000</v>
      </c>
      <c r="E12" s="14"/>
    </row>
    <row r="13" s="2" customFormat="1" ht="30" customHeight="1" spans="1:5">
      <c r="A13" s="11">
        <v>6</v>
      </c>
      <c r="B13" s="15" t="s">
        <v>288</v>
      </c>
      <c r="C13" s="23" t="s">
        <v>289</v>
      </c>
      <c r="D13" s="19">
        <v>1000</v>
      </c>
      <c r="E13" s="14"/>
    </row>
    <row r="14" s="2" customFormat="1" ht="30" customHeight="1" spans="1:5">
      <c r="A14" s="11">
        <v>7</v>
      </c>
      <c r="B14" s="15" t="s">
        <v>290</v>
      </c>
      <c r="C14" s="20" t="s">
        <v>291</v>
      </c>
      <c r="D14" s="19">
        <v>2700</v>
      </c>
      <c r="E14" s="11"/>
    </row>
    <row r="15" s="2" customFormat="1" ht="30" customHeight="1" spans="1:5">
      <c r="A15" s="11">
        <v>8</v>
      </c>
      <c r="B15" s="15" t="s">
        <v>292</v>
      </c>
      <c r="C15" s="23" t="s">
        <v>293</v>
      </c>
      <c r="D15" s="19">
        <v>400</v>
      </c>
      <c r="E15" s="11"/>
    </row>
    <row r="16" s="2" customFormat="1" ht="30" customHeight="1" spans="1:5">
      <c r="A16" s="11">
        <v>9</v>
      </c>
      <c r="B16" s="15" t="s">
        <v>292</v>
      </c>
      <c r="C16" s="23" t="s">
        <v>294</v>
      </c>
      <c r="D16" s="19">
        <v>1000</v>
      </c>
      <c r="E16" s="11"/>
    </row>
    <row r="17" s="2" customFormat="1" ht="30" customHeight="1" spans="1:5">
      <c r="A17" s="11">
        <v>10</v>
      </c>
      <c r="B17" s="15" t="s">
        <v>295</v>
      </c>
      <c r="C17" s="23" t="s">
        <v>296</v>
      </c>
      <c r="D17" s="19">
        <v>1000</v>
      </c>
      <c r="E17" s="11"/>
    </row>
    <row r="18" s="2" customFormat="1" ht="30" customHeight="1" spans="1:5">
      <c r="A18" s="11">
        <v>11</v>
      </c>
      <c r="B18" s="15" t="s">
        <v>297</v>
      </c>
      <c r="C18" s="23" t="s">
        <v>298</v>
      </c>
      <c r="D18" s="19">
        <v>400</v>
      </c>
      <c r="E18" s="11"/>
    </row>
    <row r="19" s="2" customFormat="1" ht="30" customHeight="1" spans="1:5">
      <c r="A19" s="11">
        <v>12</v>
      </c>
      <c r="B19" s="24" t="s">
        <v>285</v>
      </c>
      <c r="C19" s="24" t="s">
        <v>299</v>
      </c>
      <c r="D19" s="25">
        <v>200</v>
      </c>
      <c r="E19" s="11"/>
    </row>
    <row r="20" s="2" customFormat="1" ht="30" customHeight="1" spans="1:5">
      <c r="A20" s="11">
        <v>13</v>
      </c>
      <c r="B20" s="24" t="s">
        <v>300</v>
      </c>
      <c r="C20" s="24" t="s">
        <v>299</v>
      </c>
      <c r="D20" s="25">
        <v>100</v>
      </c>
      <c r="E20" s="11"/>
    </row>
    <row r="21" s="2" customFormat="1" ht="30" customHeight="1" spans="1:5">
      <c r="A21" s="11">
        <v>14</v>
      </c>
      <c r="B21" s="24" t="s">
        <v>301</v>
      </c>
      <c r="C21" s="24" t="s">
        <v>302</v>
      </c>
      <c r="D21" s="25">
        <v>510</v>
      </c>
      <c r="E21" s="11"/>
    </row>
    <row r="22" s="2" customFormat="1" ht="30" customHeight="1" spans="1:5">
      <c r="A22" s="11">
        <v>15</v>
      </c>
      <c r="B22" s="24" t="s">
        <v>303</v>
      </c>
      <c r="C22" s="24" t="s">
        <v>304</v>
      </c>
      <c r="D22" s="25">
        <v>500</v>
      </c>
      <c r="E22" s="11"/>
    </row>
    <row r="23" s="2" customFormat="1" ht="30" customHeight="1" spans="1:5">
      <c r="A23" s="11">
        <v>16</v>
      </c>
      <c r="B23" s="24" t="s">
        <v>305</v>
      </c>
      <c r="C23" s="24" t="s">
        <v>306</v>
      </c>
      <c r="D23" s="25">
        <v>1600</v>
      </c>
      <c r="E23" s="11"/>
    </row>
    <row r="24" s="2" customFormat="1" ht="30" customHeight="1" spans="1:5">
      <c r="A24" s="11">
        <v>17</v>
      </c>
      <c r="B24" s="24" t="s">
        <v>307</v>
      </c>
      <c r="C24" s="24" t="s">
        <v>308</v>
      </c>
      <c r="D24" s="25">
        <v>340</v>
      </c>
      <c r="E24" s="11"/>
    </row>
    <row r="25" s="2" customFormat="1" ht="30" customHeight="1" spans="1:5">
      <c r="A25" s="11">
        <v>18</v>
      </c>
      <c r="B25" s="24" t="s">
        <v>305</v>
      </c>
      <c r="C25" s="24" t="s">
        <v>309</v>
      </c>
      <c r="D25" s="25">
        <v>2500</v>
      </c>
      <c r="E25" s="11"/>
    </row>
    <row r="26" s="2" customFormat="1" ht="30" customHeight="1" spans="1:5">
      <c r="A26" s="11">
        <v>19</v>
      </c>
      <c r="B26" s="24" t="s">
        <v>310</v>
      </c>
      <c r="C26" s="24" t="s">
        <v>311</v>
      </c>
      <c r="D26" s="25">
        <v>90</v>
      </c>
      <c r="E26" s="11"/>
    </row>
    <row r="27" s="2" customFormat="1" ht="30" customHeight="1" spans="1:5">
      <c r="A27" s="11">
        <v>20</v>
      </c>
      <c r="B27" s="24" t="s">
        <v>312</v>
      </c>
      <c r="C27" s="24" t="s">
        <v>311</v>
      </c>
      <c r="D27" s="25">
        <v>410</v>
      </c>
      <c r="E27" s="11"/>
    </row>
    <row r="28" s="2" customFormat="1" ht="30" customHeight="1" spans="1:5">
      <c r="A28" s="11">
        <v>21</v>
      </c>
      <c r="B28" s="24" t="s">
        <v>313</v>
      </c>
      <c r="C28" s="24" t="s">
        <v>314</v>
      </c>
      <c r="D28" s="25">
        <v>400</v>
      </c>
      <c r="E28" s="11"/>
    </row>
    <row r="29" s="2" customFormat="1" ht="30" customHeight="1" spans="1:5">
      <c r="A29" s="11">
        <v>22</v>
      </c>
      <c r="B29" s="24" t="s">
        <v>315</v>
      </c>
      <c r="C29" s="24" t="s">
        <v>314</v>
      </c>
      <c r="D29" s="25">
        <v>200</v>
      </c>
      <c r="E29" s="11"/>
    </row>
    <row r="30" s="2" customFormat="1" ht="30" customHeight="1" spans="1:5">
      <c r="A30" s="11"/>
      <c r="B30" s="11"/>
      <c r="C30" s="12" t="s">
        <v>316</v>
      </c>
      <c r="D30" s="13">
        <f>SUM(D31:D38)</f>
        <v>71000</v>
      </c>
      <c r="E30" s="14"/>
    </row>
    <row r="31" s="2" customFormat="1" ht="30" customHeight="1" spans="1:5">
      <c r="A31" s="11">
        <v>1</v>
      </c>
      <c r="B31" s="15" t="s">
        <v>290</v>
      </c>
      <c r="C31" s="23" t="s">
        <v>317</v>
      </c>
      <c r="D31" s="19">
        <v>30000</v>
      </c>
      <c r="E31" s="14"/>
    </row>
    <row r="32" s="2" customFormat="1" ht="30" customHeight="1" spans="1:5">
      <c r="A32" s="11">
        <v>2</v>
      </c>
      <c r="B32" s="15" t="s">
        <v>318</v>
      </c>
      <c r="C32" s="23" t="s">
        <v>319</v>
      </c>
      <c r="D32" s="19">
        <v>10000</v>
      </c>
      <c r="E32" s="14"/>
    </row>
    <row r="33" s="2" customFormat="1" ht="30" customHeight="1" spans="1:5">
      <c r="A33" s="11">
        <v>3</v>
      </c>
      <c r="B33" s="15" t="s">
        <v>290</v>
      </c>
      <c r="C33" s="23" t="s">
        <v>320</v>
      </c>
      <c r="D33" s="19">
        <v>2000</v>
      </c>
      <c r="E33" s="14"/>
    </row>
    <row r="34" s="2" customFormat="1" ht="30" customHeight="1" spans="1:5">
      <c r="A34" s="11">
        <v>4</v>
      </c>
      <c r="B34" s="15" t="s">
        <v>321</v>
      </c>
      <c r="C34" s="23" t="s">
        <v>322</v>
      </c>
      <c r="D34" s="19">
        <v>15000</v>
      </c>
      <c r="E34" s="14"/>
    </row>
    <row r="35" s="2" customFormat="1" ht="30" customHeight="1" spans="1:5">
      <c r="A35" s="11">
        <v>5</v>
      </c>
      <c r="B35" s="15" t="s">
        <v>323</v>
      </c>
      <c r="C35" s="23" t="s">
        <v>324</v>
      </c>
      <c r="D35" s="19">
        <v>2500</v>
      </c>
      <c r="E35" s="14"/>
    </row>
    <row r="36" s="2" customFormat="1" ht="30" customHeight="1" spans="1:5">
      <c r="A36" s="11">
        <v>6</v>
      </c>
      <c r="B36" s="15" t="s">
        <v>295</v>
      </c>
      <c r="C36" s="23" t="s">
        <v>325</v>
      </c>
      <c r="D36" s="19">
        <v>4000</v>
      </c>
      <c r="E36" s="14"/>
    </row>
    <row r="37" s="2" customFormat="1" ht="30" customHeight="1" spans="1:5">
      <c r="A37" s="11">
        <v>7</v>
      </c>
      <c r="B37" s="15" t="s">
        <v>290</v>
      </c>
      <c r="C37" s="23" t="s">
        <v>326</v>
      </c>
      <c r="D37" s="26">
        <v>2500</v>
      </c>
      <c r="E37" s="14"/>
    </row>
    <row r="38" s="2" customFormat="1" ht="30" customHeight="1" spans="1:5">
      <c r="A38" s="11">
        <v>8</v>
      </c>
      <c r="B38" s="15" t="s">
        <v>327</v>
      </c>
      <c r="C38" s="27" t="s">
        <v>328</v>
      </c>
      <c r="D38" s="26">
        <v>5000</v>
      </c>
      <c r="E38" s="14"/>
    </row>
    <row r="39" s="1" customFormat="1" ht="30" customHeight="1" spans="1:5">
      <c r="A39" s="28"/>
      <c r="B39" s="28"/>
      <c r="C39" s="28"/>
      <c r="D39" s="28"/>
      <c r="E39" s="28"/>
    </row>
  </sheetData>
  <mergeCells count="8">
    <mergeCell ref="A2:E2"/>
    <mergeCell ref="A3:B3"/>
    <mergeCell ref="A39:E3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40"/>
  <sheetViews>
    <sheetView showZeros="0" view="pageBreakPreview" zoomScaleNormal="100" workbookViewId="0">
      <selection activeCell="A37" sqref="$A37:$XFD37"/>
    </sheetView>
  </sheetViews>
  <sheetFormatPr defaultColWidth="9.13333333333333" defaultRowHeight="15"/>
  <cols>
    <col min="1" max="1" width="9.25" style="206" customWidth="1"/>
    <col min="2" max="2" width="35.8833333333333" style="206" customWidth="1"/>
    <col min="3" max="5" width="12.5" style="207" customWidth="1"/>
    <col min="6" max="6" width="9.88333333333333" style="206" customWidth="1"/>
    <col min="7" max="7" width="18.8833333333333" style="206" customWidth="1"/>
    <col min="8" max="209" width="9.13333333333333" style="206" customWidth="1"/>
    <col min="210" max="16384" width="9.13333333333333" style="206"/>
  </cols>
  <sheetData>
    <row r="1" s="200" customFormat="1" ht="19.5" customHeight="1" spans="1:5">
      <c r="A1" s="208" t="s">
        <v>45</v>
      </c>
      <c r="C1" s="209"/>
      <c r="D1" s="209"/>
      <c r="E1" s="209"/>
    </row>
    <row r="2" s="201" customFormat="1" ht="60" customHeight="1" spans="1:7">
      <c r="A2" s="210" t="s">
        <v>46</v>
      </c>
      <c r="B2" s="210"/>
      <c r="C2" s="210"/>
      <c r="D2" s="210"/>
      <c r="E2" s="210"/>
      <c r="F2" s="210"/>
      <c r="G2" s="210"/>
    </row>
    <row r="3" s="202" customFormat="1" ht="21" customHeight="1" spans="1:7">
      <c r="A3" s="211"/>
      <c r="B3" s="212"/>
      <c r="C3" s="213"/>
      <c r="D3" s="213"/>
      <c r="E3" s="213"/>
      <c r="F3" s="213"/>
      <c r="G3" s="214" t="s">
        <v>2</v>
      </c>
    </row>
    <row r="4" s="203" customFormat="1" ht="31" customHeight="1" spans="1:209">
      <c r="A4" s="57" t="s">
        <v>3</v>
      </c>
      <c r="B4" s="57" t="s">
        <v>4</v>
      </c>
      <c r="C4" s="58" t="s">
        <v>5</v>
      </c>
      <c r="D4" s="58" t="s">
        <v>6</v>
      </c>
      <c r="E4" s="58" t="s">
        <v>7</v>
      </c>
      <c r="F4" s="59" t="s">
        <v>8</v>
      </c>
      <c r="G4" s="59" t="s">
        <v>47</v>
      </c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15"/>
      <c r="CJ4" s="215"/>
      <c r="CK4" s="215"/>
      <c r="CL4" s="215"/>
      <c r="CM4" s="215"/>
      <c r="CN4" s="215"/>
      <c r="CO4" s="215"/>
      <c r="CP4" s="215"/>
      <c r="CQ4" s="215"/>
      <c r="CR4" s="215"/>
      <c r="CS4" s="215"/>
      <c r="CT4" s="215"/>
      <c r="CU4" s="215"/>
      <c r="CV4" s="215"/>
      <c r="CW4" s="215"/>
      <c r="CX4" s="215"/>
      <c r="CY4" s="215"/>
      <c r="CZ4" s="215"/>
      <c r="DA4" s="215"/>
      <c r="DB4" s="215"/>
      <c r="DC4" s="215"/>
      <c r="DD4" s="215"/>
      <c r="DE4" s="215"/>
      <c r="DF4" s="215"/>
      <c r="DG4" s="215"/>
      <c r="DH4" s="215"/>
      <c r="DI4" s="215"/>
      <c r="DJ4" s="215"/>
      <c r="DK4" s="215"/>
      <c r="DL4" s="215"/>
      <c r="DM4" s="215"/>
      <c r="DN4" s="215"/>
      <c r="DO4" s="215"/>
      <c r="DP4" s="215"/>
      <c r="DQ4" s="215"/>
      <c r="DR4" s="215"/>
      <c r="DS4" s="215"/>
      <c r="DT4" s="215"/>
      <c r="DU4" s="215"/>
      <c r="DV4" s="215"/>
      <c r="DW4" s="215"/>
      <c r="DX4" s="215"/>
      <c r="DY4" s="215"/>
      <c r="DZ4" s="215"/>
      <c r="EA4" s="215"/>
      <c r="EB4" s="215"/>
      <c r="EC4" s="215"/>
      <c r="ED4" s="215"/>
      <c r="EE4" s="215"/>
      <c r="EF4" s="215"/>
      <c r="EG4" s="215"/>
      <c r="EH4" s="215"/>
      <c r="EI4" s="215"/>
      <c r="EJ4" s="215"/>
      <c r="EK4" s="215"/>
      <c r="EL4" s="215"/>
      <c r="EM4" s="215"/>
      <c r="EN4" s="215"/>
      <c r="EO4" s="215"/>
      <c r="EP4" s="215"/>
      <c r="EQ4" s="215"/>
      <c r="ER4" s="215"/>
      <c r="ES4" s="215"/>
      <c r="ET4" s="215"/>
      <c r="EU4" s="215"/>
      <c r="EV4" s="215"/>
      <c r="EW4" s="215"/>
      <c r="EX4" s="215"/>
      <c r="EY4" s="215"/>
      <c r="EZ4" s="215"/>
      <c r="FA4" s="215"/>
      <c r="FB4" s="215"/>
      <c r="FC4" s="215"/>
      <c r="FD4" s="215"/>
      <c r="FE4" s="215"/>
      <c r="FF4" s="215"/>
      <c r="FG4" s="215"/>
      <c r="FH4" s="215"/>
      <c r="FI4" s="215"/>
      <c r="FJ4" s="215"/>
      <c r="FK4" s="215"/>
      <c r="FL4" s="215"/>
      <c r="FM4" s="215"/>
      <c r="FN4" s="215"/>
      <c r="FO4" s="215"/>
      <c r="FP4" s="215"/>
      <c r="FQ4" s="215"/>
      <c r="FR4" s="215"/>
      <c r="FS4" s="215"/>
      <c r="FT4" s="215"/>
      <c r="FU4" s="215"/>
      <c r="FV4" s="215"/>
      <c r="FW4" s="215"/>
      <c r="FX4" s="215"/>
      <c r="FY4" s="215"/>
      <c r="FZ4" s="215"/>
      <c r="GA4" s="215"/>
      <c r="GB4" s="215"/>
      <c r="GC4" s="215"/>
      <c r="GD4" s="215"/>
      <c r="GE4" s="215"/>
      <c r="GF4" s="215"/>
      <c r="GG4" s="215"/>
      <c r="GH4" s="215"/>
      <c r="GI4" s="215"/>
      <c r="GJ4" s="215"/>
      <c r="GK4" s="215"/>
      <c r="GL4" s="215"/>
      <c r="GM4" s="215"/>
      <c r="GN4" s="215"/>
      <c r="GO4" s="215"/>
      <c r="GP4" s="215"/>
      <c r="GQ4" s="215"/>
      <c r="GR4" s="215"/>
      <c r="GS4" s="215"/>
      <c r="GT4" s="215"/>
      <c r="GU4" s="215"/>
      <c r="GV4" s="215"/>
      <c r="GW4" s="215"/>
      <c r="GX4" s="215"/>
      <c r="GY4" s="215"/>
      <c r="GZ4" s="215"/>
      <c r="HA4" s="215"/>
    </row>
    <row r="5" s="204" customFormat="1" ht="27" customHeight="1" spans="1:209">
      <c r="A5" s="216"/>
      <c r="B5" s="216" t="s">
        <v>48</v>
      </c>
      <c r="C5" s="216">
        <f>SUM(C6:C28)</f>
        <v>555978</v>
      </c>
      <c r="D5" s="216">
        <f>SUM(D6:D28)</f>
        <v>574223</v>
      </c>
      <c r="E5" s="216">
        <f>SUM(E6:E28)</f>
        <v>594671</v>
      </c>
      <c r="F5" s="216">
        <f>E5-D5</f>
        <v>20448</v>
      </c>
      <c r="G5" s="217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  <c r="AS5" s="206"/>
      <c r="AT5" s="206"/>
      <c r="AU5" s="206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206"/>
      <c r="BS5" s="206"/>
      <c r="BT5" s="206"/>
      <c r="BU5" s="206"/>
      <c r="BV5" s="206"/>
      <c r="BW5" s="206"/>
      <c r="BX5" s="206"/>
      <c r="BY5" s="206"/>
      <c r="BZ5" s="206"/>
      <c r="CA5" s="206"/>
      <c r="CB5" s="206"/>
      <c r="CC5" s="206"/>
      <c r="CD5" s="206"/>
      <c r="CE5" s="206"/>
      <c r="CF5" s="206"/>
      <c r="CG5" s="206"/>
      <c r="CH5" s="206"/>
      <c r="CI5" s="206"/>
      <c r="CJ5" s="206"/>
      <c r="CK5" s="206"/>
      <c r="CL5" s="206"/>
      <c r="CM5" s="206"/>
      <c r="CN5" s="206"/>
      <c r="CO5" s="206"/>
      <c r="CP5" s="206"/>
      <c r="CQ5" s="206"/>
      <c r="CR5" s="206"/>
      <c r="CS5" s="206"/>
      <c r="CT5" s="206"/>
      <c r="CU5" s="206"/>
      <c r="CV5" s="206"/>
      <c r="CW5" s="206"/>
      <c r="CX5" s="206"/>
      <c r="CY5" s="206"/>
      <c r="CZ5" s="206"/>
      <c r="DA5" s="206"/>
      <c r="DB5" s="206"/>
      <c r="DC5" s="206"/>
      <c r="DD5" s="206"/>
      <c r="DE5" s="206"/>
      <c r="DF5" s="206"/>
      <c r="DG5" s="206"/>
      <c r="DH5" s="206"/>
      <c r="DI5" s="206"/>
      <c r="DJ5" s="206"/>
      <c r="DK5" s="206"/>
      <c r="DL5" s="206"/>
      <c r="DM5" s="206"/>
      <c r="DN5" s="206"/>
      <c r="DO5" s="206"/>
      <c r="DP5" s="206"/>
      <c r="DQ5" s="206"/>
      <c r="DR5" s="206"/>
      <c r="DS5" s="206"/>
      <c r="DT5" s="206"/>
      <c r="DU5" s="206"/>
      <c r="DV5" s="206"/>
      <c r="DW5" s="206"/>
      <c r="DX5" s="206"/>
      <c r="DY5" s="206"/>
      <c r="DZ5" s="206"/>
      <c r="EA5" s="206"/>
      <c r="EB5" s="206"/>
      <c r="EC5" s="206"/>
      <c r="ED5" s="206"/>
      <c r="EE5" s="206"/>
      <c r="EF5" s="206"/>
      <c r="EG5" s="206"/>
      <c r="EH5" s="206"/>
      <c r="EI5" s="206"/>
      <c r="EJ5" s="206"/>
      <c r="EK5" s="206"/>
      <c r="EL5" s="206"/>
      <c r="EM5" s="206"/>
      <c r="EN5" s="206"/>
      <c r="EO5" s="206"/>
      <c r="EP5" s="206"/>
      <c r="EQ5" s="206"/>
      <c r="ER5" s="206"/>
      <c r="ES5" s="206"/>
      <c r="ET5" s="206"/>
      <c r="EU5" s="206"/>
      <c r="EV5" s="206"/>
      <c r="EW5" s="206"/>
      <c r="EX5" s="206"/>
      <c r="EY5" s="206"/>
      <c r="EZ5" s="206"/>
      <c r="FA5" s="206"/>
      <c r="FB5" s="206"/>
      <c r="FC5" s="206"/>
      <c r="FD5" s="206"/>
      <c r="FE5" s="206"/>
      <c r="FF5" s="206"/>
      <c r="FG5" s="206"/>
      <c r="FH5" s="206"/>
      <c r="FI5" s="206"/>
      <c r="FJ5" s="206"/>
      <c r="FK5" s="206"/>
      <c r="FL5" s="206"/>
      <c r="FM5" s="206"/>
      <c r="FN5" s="206"/>
      <c r="FO5" s="206"/>
      <c r="FP5" s="206"/>
      <c r="FQ5" s="206"/>
      <c r="FR5" s="206"/>
      <c r="FS5" s="206"/>
      <c r="FT5" s="206"/>
      <c r="FU5" s="206"/>
      <c r="FV5" s="206"/>
      <c r="FW5" s="206"/>
      <c r="FX5" s="206"/>
      <c r="FY5" s="206"/>
      <c r="FZ5" s="206"/>
      <c r="GA5" s="206"/>
      <c r="GB5" s="206"/>
      <c r="GC5" s="206"/>
      <c r="GD5" s="206"/>
      <c r="GE5" s="206"/>
      <c r="GF5" s="206"/>
      <c r="GG5" s="206"/>
      <c r="GH5" s="206"/>
      <c r="GI5" s="206"/>
      <c r="GJ5" s="206"/>
      <c r="GK5" s="206"/>
      <c r="GL5" s="206"/>
      <c r="GM5" s="206"/>
      <c r="GN5" s="206"/>
      <c r="GO5" s="206"/>
      <c r="GP5" s="206"/>
      <c r="GQ5" s="206"/>
      <c r="GR5" s="206"/>
      <c r="GS5" s="206"/>
      <c r="GT5" s="206"/>
      <c r="GU5" s="206"/>
      <c r="GV5" s="206"/>
      <c r="GW5" s="206"/>
      <c r="GX5" s="206"/>
      <c r="GY5" s="206"/>
      <c r="GZ5" s="206"/>
      <c r="HA5" s="206"/>
    </row>
    <row r="6" ht="27" customHeight="1" spans="1:7">
      <c r="A6" s="218">
        <v>201</v>
      </c>
      <c r="B6" s="219" t="s">
        <v>49</v>
      </c>
      <c r="C6" s="220">
        <v>65145</v>
      </c>
      <c r="D6" s="220">
        <v>60014</v>
      </c>
      <c r="E6" s="220">
        <v>57600</v>
      </c>
      <c r="F6" s="220">
        <f t="shared" ref="F6:F40" si="0">E6-D6</f>
        <v>-2414</v>
      </c>
      <c r="G6" s="217"/>
    </row>
    <row r="7" ht="27" customHeight="1" spans="1:7">
      <c r="A7" s="218">
        <v>203</v>
      </c>
      <c r="B7" s="219" t="s">
        <v>50</v>
      </c>
      <c r="C7" s="220">
        <v>270</v>
      </c>
      <c r="D7" s="220">
        <v>123</v>
      </c>
      <c r="E7" s="220">
        <v>100</v>
      </c>
      <c r="F7" s="220">
        <f t="shared" si="0"/>
        <v>-23</v>
      </c>
      <c r="G7" s="217"/>
    </row>
    <row r="8" ht="27" customHeight="1" spans="1:7">
      <c r="A8" s="218">
        <v>204</v>
      </c>
      <c r="B8" s="219" t="s">
        <v>51</v>
      </c>
      <c r="C8" s="220">
        <v>11068</v>
      </c>
      <c r="D8" s="220">
        <v>13756</v>
      </c>
      <c r="E8" s="220">
        <v>13727</v>
      </c>
      <c r="F8" s="220">
        <f t="shared" si="0"/>
        <v>-29</v>
      </c>
      <c r="G8" s="217"/>
    </row>
    <row r="9" ht="27" customHeight="1" spans="1:7">
      <c r="A9" s="218">
        <v>205</v>
      </c>
      <c r="B9" s="219" t="s">
        <v>52</v>
      </c>
      <c r="C9" s="220">
        <v>87618</v>
      </c>
      <c r="D9" s="220">
        <v>88039</v>
      </c>
      <c r="E9" s="220">
        <v>88039</v>
      </c>
      <c r="F9" s="220">
        <f t="shared" si="0"/>
        <v>0</v>
      </c>
      <c r="G9" s="221"/>
    </row>
    <row r="10" ht="27" customHeight="1" spans="1:7">
      <c r="A10" s="218">
        <v>206</v>
      </c>
      <c r="B10" s="219" t="s">
        <v>53</v>
      </c>
      <c r="C10" s="220">
        <v>2021</v>
      </c>
      <c r="D10" s="220">
        <v>8097</v>
      </c>
      <c r="E10" s="220">
        <v>8797</v>
      </c>
      <c r="F10" s="220">
        <f t="shared" si="0"/>
        <v>700</v>
      </c>
      <c r="G10" s="217"/>
    </row>
    <row r="11" ht="27" customHeight="1" spans="1:7">
      <c r="A11" s="218">
        <v>207</v>
      </c>
      <c r="B11" s="219" t="s">
        <v>54</v>
      </c>
      <c r="C11" s="220">
        <v>2842</v>
      </c>
      <c r="D11" s="220">
        <v>2574</v>
      </c>
      <c r="E11" s="220">
        <v>1971</v>
      </c>
      <c r="F11" s="220">
        <f t="shared" si="0"/>
        <v>-603</v>
      </c>
      <c r="G11" s="217"/>
    </row>
    <row r="12" ht="27" customHeight="1" spans="1:7">
      <c r="A12" s="218">
        <v>208</v>
      </c>
      <c r="B12" s="219" t="s">
        <v>55</v>
      </c>
      <c r="C12" s="220">
        <v>110432</v>
      </c>
      <c r="D12" s="220">
        <v>119030</v>
      </c>
      <c r="E12" s="220">
        <v>122500</v>
      </c>
      <c r="F12" s="220">
        <f t="shared" si="0"/>
        <v>3470</v>
      </c>
      <c r="G12" s="217"/>
    </row>
    <row r="13" ht="27" customHeight="1" spans="1:7">
      <c r="A13" s="218">
        <v>210</v>
      </c>
      <c r="B13" s="219" t="s">
        <v>56</v>
      </c>
      <c r="C13" s="220">
        <v>45007</v>
      </c>
      <c r="D13" s="220">
        <v>45007</v>
      </c>
      <c r="E13" s="220">
        <v>34511</v>
      </c>
      <c r="F13" s="220">
        <f t="shared" si="0"/>
        <v>-10496</v>
      </c>
      <c r="G13" s="217"/>
    </row>
    <row r="14" ht="27" customHeight="1" spans="1:7">
      <c r="A14" s="218">
        <v>211</v>
      </c>
      <c r="B14" s="219" t="s">
        <v>57</v>
      </c>
      <c r="C14" s="220">
        <v>940</v>
      </c>
      <c r="D14" s="220">
        <v>5190</v>
      </c>
      <c r="E14" s="220">
        <v>4739</v>
      </c>
      <c r="F14" s="220">
        <f t="shared" si="0"/>
        <v>-451</v>
      </c>
      <c r="G14" s="221" t="s">
        <v>58</v>
      </c>
    </row>
    <row r="15" ht="27" customHeight="1" spans="1:7">
      <c r="A15" s="222">
        <v>212</v>
      </c>
      <c r="B15" s="219" t="s">
        <v>59</v>
      </c>
      <c r="C15" s="220">
        <v>34225</v>
      </c>
      <c r="D15" s="220">
        <v>34225</v>
      </c>
      <c r="E15" s="220">
        <v>35434</v>
      </c>
      <c r="F15" s="220">
        <f t="shared" si="0"/>
        <v>1209</v>
      </c>
      <c r="G15" s="217"/>
    </row>
    <row r="16" ht="27" customHeight="1" spans="1:7">
      <c r="A16" s="218">
        <v>213</v>
      </c>
      <c r="B16" s="219" t="s">
        <v>60</v>
      </c>
      <c r="C16" s="220">
        <v>104582</v>
      </c>
      <c r="D16" s="220">
        <v>104582</v>
      </c>
      <c r="E16" s="220">
        <v>134582</v>
      </c>
      <c r="F16" s="220">
        <f t="shared" si="0"/>
        <v>30000</v>
      </c>
      <c r="G16" s="221" t="s">
        <v>61</v>
      </c>
    </row>
    <row r="17" ht="27" customHeight="1" spans="1:7">
      <c r="A17" s="218">
        <v>214</v>
      </c>
      <c r="B17" s="219" t="s">
        <v>62</v>
      </c>
      <c r="C17" s="220">
        <v>45686</v>
      </c>
      <c r="D17" s="220">
        <v>49054</v>
      </c>
      <c r="E17" s="220">
        <v>48164</v>
      </c>
      <c r="F17" s="220">
        <f t="shared" si="0"/>
        <v>-890</v>
      </c>
      <c r="G17" s="217"/>
    </row>
    <row r="18" ht="27" customHeight="1" spans="1:7">
      <c r="A18" s="218">
        <v>215</v>
      </c>
      <c r="B18" s="219" t="s">
        <v>63</v>
      </c>
      <c r="C18" s="220">
        <v>6848</v>
      </c>
      <c r="D18" s="220">
        <v>6321</v>
      </c>
      <c r="E18" s="220">
        <v>5200</v>
      </c>
      <c r="F18" s="220">
        <f t="shared" si="0"/>
        <v>-1121</v>
      </c>
      <c r="G18" s="217"/>
    </row>
    <row r="19" ht="27" customHeight="1" spans="1:7">
      <c r="A19" s="218">
        <v>216</v>
      </c>
      <c r="B19" s="219" t="s">
        <v>64</v>
      </c>
      <c r="C19" s="220">
        <v>1016</v>
      </c>
      <c r="D19" s="220">
        <v>597</v>
      </c>
      <c r="E19" s="220">
        <v>1333</v>
      </c>
      <c r="F19" s="220">
        <f t="shared" si="0"/>
        <v>736</v>
      </c>
      <c r="G19" s="217"/>
    </row>
    <row r="20" ht="27" customHeight="1" spans="1:7">
      <c r="A20" s="218">
        <v>217</v>
      </c>
      <c r="B20" s="219" t="s">
        <v>65</v>
      </c>
      <c r="C20" s="220">
        <v>958</v>
      </c>
      <c r="D20" s="220">
        <v>958</v>
      </c>
      <c r="E20" s="220">
        <v>3349</v>
      </c>
      <c r="F20" s="220">
        <f t="shared" si="0"/>
        <v>2391</v>
      </c>
      <c r="G20" s="217"/>
    </row>
    <row r="21" ht="27" customHeight="1" spans="1:7">
      <c r="A21" s="218">
        <v>219</v>
      </c>
      <c r="B21" s="219" t="s">
        <v>66</v>
      </c>
      <c r="C21" s="220">
        <v>40</v>
      </c>
      <c r="D21" s="220">
        <v>40</v>
      </c>
      <c r="E21" s="220">
        <v>40</v>
      </c>
      <c r="F21" s="220">
        <f t="shared" si="0"/>
        <v>0</v>
      </c>
      <c r="G21" s="217"/>
    </row>
    <row r="22" ht="27" customHeight="1" spans="1:7">
      <c r="A22" s="218">
        <v>220</v>
      </c>
      <c r="B22" s="219" t="s">
        <v>67</v>
      </c>
      <c r="C22" s="220">
        <v>5926</v>
      </c>
      <c r="D22" s="220">
        <v>4357</v>
      </c>
      <c r="E22" s="220">
        <v>3582</v>
      </c>
      <c r="F22" s="220">
        <f t="shared" si="0"/>
        <v>-775</v>
      </c>
      <c r="G22" s="217"/>
    </row>
    <row r="23" ht="27" customHeight="1" spans="1:7">
      <c r="A23" s="218">
        <v>221</v>
      </c>
      <c r="B23" s="219" t="s">
        <v>68</v>
      </c>
      <c r="C23" s="220">
        <v>8932</v>
      </c>
      <c r="D23" s="220">
        <v>17030</v>
      </c>
      <c r="E23" s="220">
        <v>16334</v>
      </c>
      <c r="F23" s="220">
        <f t="shared" si="0"/>
        <v>-696</v>
      </c>
      <c r="G23" s="217"/>
    </row>
    <row r="24" ht="27" customHeight="1" spans="1:7">
      <c r="A24" s="218">
        <v>222</v>
      </c>
      <c r="B24" s="219" t="s">
        <v>69</v>
      </c>
      <c r="C24" s="220">
        <v>2295</v>
      </c>
      <c r="D24" s="220">
        <v>2457</v>
      </c>
      <c r="E24" s="220">
        <v>2020</v>
      </c>
      <c r="F24" s="220">
        <f t="shared" si="0"/>
        <v>-437</v>
      </c>
      <c r="G24" s="217"/>
    </row>
    <row r="25" ht="27" customHeight="1" spans="1:7">
      <c r="A25" s="218">
        <v>224</v>
      </c>
      <c r="B25" s="219" t="s">
        <v>70</v>
      </c>
      <c r="C25" s="220">
        <v>4878</v>
      </c>
      <c r="D25" s="220">
        <v>3292</v>
      </c>
      <c r="E25" s="220">
        <v>3185</v>
      </c>
      <c r="F25" s="220">
        <f t="shared" si="0"/>
        <v>-107</v>
      </c>
      <c r="G25" s="217"/>
    </row>
    <row r="26" ht="27" customHeight="1" spans="1:7">
      <c r="A26" s="218">
        <v>229</v>
      </c>
      <c r="B26" s="219" t="s">
        <v>71</v>
      </c>
      <c r="C26" s="220">
        <v>6000</v>
      </c>
      <c r="D26" s="220">
        <v>136</v>
      </c>
      <c r="E26" s="220">
        <v>149</v>
      </c>
      <c r="F26" s="220">
        <f t="shared" si="0"/>
        <v>13</v>
      </c>
      <c r="G26" s="217"/>
    </row>
    <row r="27" ht="27" customHeight="1" spans="1:7">
      <c r="A27" s="218">
        <v>232</v>
      </c>
      <c r="B27" s="219" t="s">
        <v>72</v>
      </c>
      <c r="C27" s="220">
        <v>9187</v>
      </c>
      <c r="D27" s="220">
        <v>9282</v>
      </c>
      <c r="E27" s="220">
        <v>9281</v>
      </c>
      <c r="F27" s="220">
        <f t="shared" si="0"/>
        <v>-1</v>
      </c>
      <c r="G27" s="217"/>
    </row>
    <row r="28" ht="27" customHeight="1" spans="1:7">
      <c r="A28" s="218">
        <v>233</v>
      </c>
      <c r="B28" s="219" t="s">
        <v>73</v>
      </c>
      <c r="C28" s="220">
        <v>62</v>
      </c>
      <c r="D28" s="220">
        <v>62</v>
      </c>
      <c r="E28" s="220">
        <v>34</v>
      </c>
      <c r="F28" s="220">
        <f t="shared" si="0"/>
        <v>-28</v>
      </c>
      <c r="G28" s="217"/>
    </row>
    <row r="29" ht="27" customHeight="1" spans="1:7">
      <c r="A29" s="223"/>
      <c r="B29" s="224" t="s">
        <v>74</v>
      </c>
      <c r="C29" s="224">
        <f>C30+C36</f>
        <v>57062</v>
      </c>
      <c r="D29" s="224">
        <f>D30+D36</f>
        <v>91714</v>
      </c>
      <c r="E29" s="224">
        <f>E30+E36</f>
        <v>71266</v>
      </c>
      <c r="F29" s="216">
        <f t="shared" si="0"/>
        <v>-20448</v>
      </c>
      <c r="G29" s="217"/>
    </row>
    <row r="30" ht="27" customHeight="1" spans="1:7">
      <c r="A30" s="223">
        <v>230</v>
      </c>
      <c r="B30" s="225" t="s">
        <v>75</v>
      </c>
      <c r="C30" s="220">
        <f>SUM(C31,C34,C35,)</f>
        <v>25410</v>
      </c>
      <c r="D30" s="220">
        <f>SUM(D31,D34,D35,)</f>
        <v>60062</v>
      </c>
      <c r="E30" s="220">
        <f>SUM(E31,E34,E35,)</f>
        <v>39614</v>
      </c>
      <c r="F30" s="220">
        <f t="shared" si="0"/>
        <v>-20448</v>
      </c>
      <c r="G30" s="217"/>
    </row>
    <row r="31" ht="27" customHeight="1" spans="1:7">
      <c r="A31" s="223">
        <v>23006</v>
      </c>
      <c r="B31" s="225" t="s">
        <v>76</v>
      </c>
      <c r="C31" s="220">
        <f>SUM(C32,C33)</f>
        <v>24152</v>
      </c>
      <c r="D31" s="220">
        <f>SUM(D32,D33)</f>
        <v>24152</v>
      </c>
      <c r="E31" s="220">
        <f>SUM(E32,E33)</f>
        <v>24152</v>
      </c>
      <c r="F31" s="220">
        <f t="shared" si="0"/>
        <v>0</v>
      </c>
      <c r="G31" s="217"/>
    </row>
    <row r="32" ht="27" customHeight="1" spans="1:7">
      <c r="A32" s="223"/>
      <c r="B32" s="225" t="s">
        <v>77</v>
      </c>
      <c r="C32" s="220">
        <v>24152</v>
      </c>
      <c r="D32" s="220">
        <v>24152</v>
      </c>
      <c r="E32" s="220">
        <v>24152</v>
      </c>
      <c r="F32" s="220">
        <f t="shared" si="0"/>
        <v>0</v>
      </c>
      <c r="G32" s="217"/>
    </row>
    <row r="33" ht="27" customHeight="1" spans="1:7">
      <c r="A33" s="223"/>
      <c r="B33" s="225" t="s">
        <v>78</v>
      </c>
      <c r="C33" s="220"/>
      <c r="D33" s="226"/>
      <c r="E33" s="226"/>
      <c r="F33" s="220">
        <f t="shared" si="0"/>
        <v>0</v>
      </c>
      <c r="G33" s="217"/>
    </row>
    <row r="34" s="205" customFormat="1" ht="27" customHeight="1" spans="1:7">
      <c r="A34" s="227">
        <v>23009</v>
      </c>
      <c r="B34" s="228" t="s">
        <v>79</v>
      </c>
      <c r="C34" s="229"/>
      <c r="D34" s="229">
        <v>32710</v>
      </c>
      <c r="E34" s="229">
        <v>12262</v>
      </c>
      <c r="F34" s="229">
        <f t="shared" si="0"/>
        <v>-20448</v>
      </c>
      <c r="G34" s="230"/>
    </row>
    <row r="35" ht="27" customHeight="1" spans="1:7">
      <c r="A35" s="223">
        <v>23015</v>
      </c>
      <c r="B35" s="225" t="s">
        <v>80</v>
      </c>
      <c r="C35" s="220">
        <v>1258</v>
      </c>
      <c r="D35" s="220">
        <v>3200</v>
      </c>
      <c r="E35" s="220">
        <v>3200</v>
      </c>
      <c r="F35" s="220">
        <f t="shared" si="0"/>
        <v>0</v>
      </c>
      <c r="G35" s="217"/>
    </row>
    <row r="36" ht="27" customHeight="1" spans="1:7">
      <c r="A36" s="223">
        <v>231</v>
      </c>
      <c r="B36" s="225" t="s">
        <v>81</v>
      </c>
      <c r="C36" s="220">
        <f>SUM(C37:C39)</f>
        <v>31652</v>
      </c>
      <c r="D36" s="220">
        <f>SUM(D37:D39)</f>
        <v>31652</v>
      </c>
      <c r="E36" s="220">
        <f>SUM(E37:E39)</f>
        <v>31652</v>
      </c>
      <c r="F36" s="220">
        <f t="shared" si="0"/>
        <v>0</v>
      </c>
      <c r="G36" s="217"/>
    </row>
    <row r="37" ht="27" customHeight="1" spans="1:7">
      <c r="A37" s="223">
        <v>23101</v>
      </c>
      <c r="B37" s="225" t="s">
        <v>82</v>
      </c>
      <c r="C37" s="220">
        <v>31652</v>
      </c>
      <c r="D37" s="220">
        <v>31652</v>
      </c>
      <c r="E37" s="220">
        <v>31652</v>
      </c>
      <c r="F37" s="220">
        <f t="shared" si="0"/>
        <v>0</v>
      </c>
      <c r="G37" s="217"/>
    </row>
    <row r="38" ht="27" customHeight="1" spans="1:7">
      <c r="A38" s="223">
        <v>23102</v>
      </c>
      <c r="B38" s="225" t="s">
        <v>83</v>
      </c>
      <c r="C38" s="220"/>
      <c r="D38" s="226"/>
      <c r="E38" s="226"/>
      <c r="F38" s="220">
        <f t="shared" si="0"/>
        <v>0</v>
      </c>
      <c r="G38" s="217"/>
    </row>
    <row r="39" ht="27" customHeight="1" spans="1:7">
      <c r="A39" s="223">
        <v>23103</v>
      </c>
      <c r="B39" s="225" t="s">
        <v>84</v>
      </c>
      <c r="C39" s="220"/>
      <c r="D39" s="226"/>
      <c r="E39" s="226"/>
      <c r="F39" s="220">
        <f t="shared" si="0"/>
        <v>0</v>
      </c>
      <c r="G39" s="217"/>
    </row>
    <row r="40" ht="27" customHeight="1" spans="1:7">
      <c r="A40" s="231"/>
      <c r="B40" s="216" t="s">
        <v>85</v>
      </c>
      <c r="C40" s="216">
        <f>C29+C5</f>
        <v>613040</v>
      </c>
      <c r="D40" s="216">
        <f>D29+D5</f>
        <v>665937</v>
      </c>
      <c r="E40" s="216">
        <f>E29+E5</f>
        <v>665937</v>
      </c>
      <c r="F40" s="220">
        <f t="shared" si="0"/>
        <v>0</v>
      </c>
      <c r="G40" s="217"/>
    </row>
  </sheetData>
  <mergeCells count="2">
    <mergeCell ref="A2:G2"/>
    <mergeCell ref="C3:F3"/>
  </mergeCells>
  <printOptions horizontalCentered="1"/>
  <pageMargins left="0.590551181102362" right="0.590551181102362" top="0.78740157480315" bottom="0.78740157480315" header="0.31496062992126" footer="0.708661417322835"/>
  <pageSetup paperSize="9" scale="70" firstPageNumber="78" orientation="portrait" useFirstPageNumber="1"/>
  <headerFooter/>
  <rowBreaks count="1" manualBreakCount="1">
    <brk id="40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2"/>
  <sheetViews>
    <sheetView showZeros="0" view="pageBreakPreview" zoomScaleNormal="100" topLeftCell="A31" workbookViewId="0">
      <selection activeCell="C34" sqref="C34"/>
    </sheetView>
  </sheetViews>
  <sheetFormatPr defaultColWidth="9" defaultRowHeight="15.75" outlineLevelCol="5"/>
  <cols>
    <col min="1" max="1" width="14.1333333333333" style="174" customWidth="1"/>
    <col min="2" max="2" width="49.775" style="174" customWidth="1"/>
    <col min="3" max="3" width="12.3833333333333" style="175" customWidth="1"/>
    <col min="4" max="4" width="12.3833333333333" style="176" customWidth="1"/>
    <col min="5" max="5" width="12.3833333333333" style="177" customWidth="1"/>
    <col min="6" max="6" width="10.225" style="174" customWidth="1"/>
    <col min="7" max="8" width="9" style="174" customWidth="1"/>
    <col min="9" max="9" width="11.5" style="174" customWidth="1"/>
    <col min="10" max="10" width="34.5" style="174" customWidth="1"/>
    <col min="11" max="11" width="18" style="174" customWidth="1"/>
    <col min="12" max="16384" width="9" style="174"/>
  </cols>
  <sheetData>
    <row r="1" ht="18.75" spans="1:2">
      <c r="A1" s="178" t="s">
        <v>86</v>
      </c>
      <c r="B1" s="179"/>
    </row>
    <row r="2" ht="47.1" customHeight="1" spans="1:6">
      <c r="A2" s="180" t="s">
        <v>87</v>
      </c>
      <c r="B2" s="180"/>
      <c r="C2" s="180"/>
      <c r="D2" s="180"/>
      <c r="E2" s="181"/>
      <c r="F2" s="180"/>
    </row>
    <row r="3" s="171" customFormat="1" ht="15" customHeight="1" spans="2:6">
      <c r="B3" s="182"/>
      <c r="C3" s="183"/>
      <c r="D3" s="183"/>
      <c r="E3" s="184"/>
      <c r="F3" s="183" t="s">
        <v>2</v>
      </c>
    </row>
    <row r="4" s="172" customFormat="1" ht="30.6" customHeight="1" spans="1:6">
      <c r="A4" s="57" t="s">
        <v>3</v>
      </c>
      <c r="B4" s="57" t="s">
        <v>4</v>
      </c>
      <c r="C4" s="58" t="s">
        <v>5</v>
      </c>
      <c r="D4" s="58" t="s">
        <v>6</v>
      </c>
      <c r="E4" s="146" t="s">
        <v>7</v>
      </c>
      <c r="F4" s="59" t="s">
        <v>8</v>
      </c>
    </row>
    <row r="5" s="173" customFormat="1" ht="23.1" customHeight="1" spans="1:6">
      <c r="A5" s="185">
        <v>1030147</v>
      </c>
      <c r="B5" s="186" t="s">
        <v>88</v>
      </c>
      <c r="C5" s="187"/>
      <c r="D5" s="188"/>
      <c r="E5" s="149"/>
      <c r="F5" s="187"/>
    </row>
    <row r="6" s="173" customFormat="1" ht="23.1" customHeight="1" spans="1:6">
      <c r="A6" s="185">
        <v>1030148</v>
      </c>
      <c r="B6" s="186" t="s">
        <v>89</v>
      </c>
      <c r="C6" s="187">
        <v>77570</v>
      </c>
      <c r="D6" s="188">
        <v>80070</v>
      </c>
      <c r="E6" s="149">
        <v>65233</v>
      </c>
      <c r="F6" s="187">
        <f>E6-D6</f>
        <v>-14837</v>
      </c>
    </row>
    <row r="7" s="173" customFormat="1" ht="23.1" customHeight="1" spans="1:6">
      <c r="A7" s="185">
        <v>103014801</v>
      </c>
      <c r="B7" s="189" t="s">
        <v>90</v>
      </c>
      <c r="C7" s="187">
        <v>73020</v>
      </c>
      <c r="D7" s="190">
        <v>73020</v>
      </c>
      <c r="E7" s="149">
        <v>61379</v>
      </c>
      <c r="F7" s="187">
        <f t="shared" ref="F7:F41" si="0">E7-D7</f>
        <v>-11641</v>
      </c>
    </row>
    <row r="8" s="173" customFormat="1" ht="23.1" customHeight="1" spans="1:6">
      <c r="A8" s="185">
        <v>103014802</v>
      </c>
      <c r="B8" s="185" t="s">
        <v>91</v>
      </c>
      <c r="C8" s="187">
        <v>50</v>
      </c>
      <c r="D8" s="188">
        <v>50</v>
      </c>
      <c r="E8" s="149">
        <v>8</v>
      </c>
      <c r="F8" s="187">
        <f t="shared" si="0"/>
        <v>-42</v>
      </c>
    </row>
    <row r="9" s="173" customFormat="1" ht="23.1" customHeight="1" spans="1:6">
      <c r="A9" s="185">
        <v>103014898</v>
      </c>
      <c r="B9" s="189" t="s">
        <v>92</v>
      </c>
      <c r="C9" s="187">
        <v>1500</v>
      </c>
      <c r="D9" s="188">
        <v>4000</v>
      </c>
      <c r="E9" s="149"/>
      <c r="F9" s="187">
        <f t="shared" si="0"/>
        <v>-4000</v>
      </c>
    </row>
    <row r="10" s="173" customFormat="1" ht="23.1" customHeight="1" spans="1:6">
      <c r="A10" s="185">
        <v>103014899</v>
      </c>
      <c r="B10" s="189" t="s">
        <v>93</v>
      </c>
      <c r="C10" s="187">
        <v>3000</v>
      </c>
      <c r="D10" s="188">
        <v>3000</v>
      </c>
      <c r="E10" s="149">
        <v>3846</v>
      </c>
      <c r="F10" s="187">
        <f t="shared" si="0"/>
        <v>846</v>
      </c>
    </row>
    <row r="11" s="173" customFormat="1" ht="23.1" customHeight="1" spans="1:6">
      <c r="A11" s="185">
        <v>1030180</v>
      </c>
      <c r="B11" s="186" t="s">
        <v>94</v>
      </c>
      <c r="C11" s="187"/>
      <c r="D11" s="188"/>
      <c r="E11" s="149"/>
      <c r="F11" s="187">
        <f t="shared" si="0"/>
        <v>0</v>
      </c>
    </row>
    <row r="12" s="173" customFormat="1" ht="23.1" customHeight="1" spans="1:6">
      <c r="A12" s="185">
        <v>103018003</v>
      </c>
      <c r="B12" s="189" t="s">
        <v>95</v>
      </c>
      <c r="C12" s="187"/>
      <c r="D12" s="188"/>
      <c r="E12" s="149"/>
      <c r="F12" s="187">
        <f t="shared" si="0"/>
        <v>0</v>
      </c>
    </row>
    <row r="13" s="173" customFormat="1" ht="23.1" customHeight="1" spans="1:6">
      <c r="A13" s="185">
        <v>103018004</v>
      </c>
      <c r="B13" s="189" t="s">
        <v>96</v>
      </c>
      <c r="C13" s="187"/>
      <c r="D13" s="188"/>
      <c r="E13" s="149"/>
      <c r="F13" s="187">
        <f t="shared" si="0"/>
        <v>0</v>
      </c>
    </row>
    <row r="14" s="173" customFormat="1" ht="23.1" customHeight="1" spans="1:6">
      <c r="A14" s="185">
        <v>1030156</v>
      </c>
      <c r="B14" s="186" t="s">
        <v>97</v>
      </c>
      <c r="C14" s="187">
        <v>120</v>
      </c>
      <c r="D14" s="188">
        <v>120</v>
      </c>
      <c r="E14" s="149">
        <v>262</v>
      </c>
      <c r="F14" s="187">
        <f t="shared" si="0"/>
        <v>142</v>
      </c>
    </row>
    <row r="15" s="173" customFormat="1" ht="23.1" customHeight="1" spans="1:6">
      <c r="A15" s="185">
        <v>1300178</v>
      </c>
      <c r="B15" s="186" t="s">
        <v>98</v>
      </c>
      <c r="C15" s="187">
        <v>650</v>
      </c>
      <c r="D15" s="188">
        <v>650</v>
      </c>
      <c r="E15" s="149">
        <v>1150</v>
      </c>
      <c r="F15" s="187">
        <f t="shared" si="0"/>
        <v>500</v>
      </c>
    </row>
    <row r="16" s="173" customFormat="1" ht="23.1" customHeight="1" spans="1:6">
      <c r="A16" s="185">
        <v>1030199</v>
      </c>
      <c r="B16" s="186" t="s">
        <v>99</v>
      </c>
      <c r="C16" s="187"/>
      <c r="D16" s="188"/>
      <c r="E16" s="149"/>
      <c r="F16" s="187">
        <f t="shared" si="0"/>
        <v>0</v>
      </c>
    </row>
    <row r="17" s="173" customFormat="1" ht="23.1" customHeight="1" spans="1:6">
      <c r="A17" s="185"/>
      <c r="B17" s="191" t="s">
        <v>100</v>
      </c>
      <c r="C17" s="191">
        <f>C5+C6+C11+C14+C15+C16</f>
        <v>78340</v>
      </c>
      <c r="D17" s="191">
        <f>D5+D6+D11+D14+D15+D16</f>
        <v>80840</v>
      </c>
      <c r="E17" s="192">
        <f>E5+E6+E11+E14+E15+E16</f>
        <v>66645</v>
      </c>
      <c r="F17" s="187">
        <f t="shared" si="0"/>
        <v>-14195</v>
      </c>
    </row>
    <row r="18" s="173" customFormat="1" ht="23.1" customHeight="1" spans="1:6">
      <c r="A18" s="185">
        <v>110</v>
      </c>
      <c r="B18" s="193" t="s">
        <v>101</v>
      </c>
      <c r="C18" s="191">
        <f>C19+C34+C38+C40</f>
        <v>9655</v>
      </c>
      <c r="D18" s="191">
        <f>D19+D34+D38+D40</f>
        <v>149563</v>
      </c>
      <c r="E18" s="192">
        <f>E19+E34+E38+E40</f>
        <v>165347</v>
      </c>
      <c r="F18" s="187">
        <f t="shared" si="0"/>
        <v>15784</v>
      </c>
    </row>
    <row r="19" s="173" customFormat="1" ht="23.1" customHeight="1" spans="1:6">
      <c r="A19" s="185">
        <v>11004</v>
      </c>
      <c r="B19" s="189" t="s">
        <v>102</v>
      </c>
      <c r="C19" s="187">
        <f>SUM(C20,C22,C28)</f>
        <v>9655</v>
      </c>
      <c r="D19" s="187">
        <f>SUM(D20,D22,D28)</f>
        <v>10970</v>
      </c>
      <c r="E19" s="150">
        <f>SUM(E20,E22,E27,E28)</f>
        <v>15088</v>
      </c>
      <c r="F19" s="187">
        <f t="shared" si="0"/>
        <v>4118</v>
      </c>
    </row>
    <row r="20" s="173" customFormat="1" ht="23.1" customHeight="1" spans="1:6">
      <c r="A20" s="185">
        <v>1100405</v>
      </c>
      <c r="B20" s="189" t="s">
        <v>103</v>
      </c>
      <c r="C20" s="187">
        <f>SUM(C21)</f>
        <v>0</v>
      </c>
      <c r="D20" s="187">
        <f>SUM(D21)</f>
        <v>0</v>
      </c>
      <c r="E20" s="150">
        <f>SUM(E21)</f>
        <v>500</v>
      </c>
      <c r="F20" s="187">
        <f t="shared" si="0"/>
        <v>500</v>
      </c>
    </row>
    <row r="21" s="173" customFormat="1" ht="23.1" customHeight="1" spans="1:6">
      <c r="A21" s="185"/>
      <c r="B21" s="189" t="s">
        <v>104</v>
      </c>
      <c r="C21" s="187"/>
      <c r="D21" s="187"/>
      <c r="E21" s="150">
        <v>500</v>
      </c>
      <c r="F21" s="187">
        <f t="shared" si="0"/>
        <v>500</v>
      </c>
    </row>
    <row r="22" s="173" customFormat="1" ht="23.1" customHeight="1" spans="1:6">
      <c r="A22" s="185">
        <v>1100409</v>
      </c>
      <c r="B22" s="189" t="s">
        <v>105</v>
      </c>
      <c r="C22" s="187">
        <f>SUM(C23:C26)</f>
        <v>8655</v>
      </c>
      <c r="D22" s="187">
        <f>SUM(D23:D26)</f>
        <v>8655</v>
      </c>
      <c r="E22" s="150">
        <f>SUM(E23:E26)</f>
        <v>9272</v>
      </c>
      <c r="F22" s="187">
        <f t="shared" si="0"/>
        <v>617</v>
      </c>
    </row>
    <row r="23" s="173" customFormat="1" ht="23.1" customHeight="1" spans="1:6">
      <c r="A23" s="185"/>
      <c r="B23" s="194" t="s">
        <v>106</v>
      </c>
      <c r="C23" s="187">
        <v>8655</v>
      </c>
      <c r="D23" s="187">
        <v>8655</v>
      </c>
      <c r="E23" s="150">
        <v>3655</v>
      </c>
      <c r="F23" s="187">
        <f t="shared" si="0"/>
        <v>-5000</v>
      </c>
    </row>
    <row r="24" s="173" customFormat="1" ht="23.1" customHeight="1" spans="1:6">
      <c r="A24" s="185"/>
      <c r="B24" s="194" t="s">
        <v>107</v>
      </c>
      <c r="C24" s="187"/>
      <c r="D24" s="187"/>
      <c r="E24" s="150"/>
      <c r="F24" s="187">
        <f t="shared" si="0"/>
        <v>0</v>
      </c>
    </row>
    <row r="25" s="173" customFormat="1" ht="23.1" customHeight="1" spans="1:6">
      <c r="A25" s="185"/>
      <c r="B25" s="194" t="s">
        <v>108</v>
      </c>
      <c r="C25" s="187"/>
      <c r="D25" s="187"/>
      <c r="E25" s="150"/>
      <c r="F25" s="187">
        <f t="shared" si="0"/>
        <v>0</v>
      </c>
    </row>
    <row r="26" s="173" customFormat="1" ht="23.1" customHeight="1" spans="1:6">
      <c r="A26" s="185"/>
      <c r="B26" s="194" t="s">
        <v>109</v>
      </c>
      <c r="C26" s="187"/>
      <c r="D26" s="187"/>
      <c r="E26" s="150">
        <v>5617</v>
      </c>
      <c r="F26" s="187">
        <f t="shared" si="0"/>
        <v>5617</v>
      </c>
    </row>
    <row r="27" s="173" customFormat="1" ht="23.1" customHeight="1" spans="1:6">
      <c r="A27" s="185">
        <v>1100413</v>
      </c>
      <c r="B27" s="195" t="s">
        <v>110</v>
      </c>
      <c r="C27" s="187"/>
      <c r="D27" s="187"/>
      <c r="E27" s="150">
        <v>1749</v>
      </c>
      <c r="F27" s="187">
        <f t="shared" si="0"/>
        <v>1749</v>
      </c>
    </row>
    <row r="28" s="173" customFormat="1" ht="23.1" customHeight="1" spans="1:6">
      <c r="A28" s="185">
        <v>1100499</v>
      </c>
      <c r="B28" s="189" t="s">
        <v>111</v>
      </c>
      <c r="C28" s="187">
        <f>SUM(C29:C33)</f>
        <v>1000</v>
      </c>
      <c r="D28" s="187">
        <f>SUM(D29:D33)</f>
        <v>2315</v>
      </c>
      <c r="E28" s="150">
        <f>SUM(E29:E33)</f>
        <v>3567</v>
      </c>
      <c r="F28" s="187">
        <f t="shared" si="0"/>
        <v>1252</v>
      </c>
    </row>
    <row r="29" s="173" customFormat="1" ht="23.1" customHeight="1" spans="1:6">
      <c r="A29" s="185"/>
      <c r="B29" s="194" t="s">
        <v>112</v>
      </c>
      <c r="C29" s="187">
        <v>701</v>
      </c>
      <c r="D29" s="187">
        <v>1902</v>
      </c>
      <c r="E29" s="150">
        <v>3054</v>
      </c>
      <c r="F29" s="187">
        <f t="shared" si="0"/>
        <v>1152</v>
      </c>
    </row>
    <row r="30" s="173" customFormat="1" ht="23.1" customHeight="1" spans="1:6">
      <c r="A30" s="185"/>
      <c r="B30" s="194" t="s">
        <v>113</v>
      </c>
      <c r="C30" s="187">
        <v>100</v>
      </c>
      <c r="D30" s="187">
        <v>355</v>
      </c>
      <c r="E30" s="150">
        <v>455</v>
      </c>
      <c r="F30" s="187">
        <f t="shared" si="0"/>
        <v>100</v>
      </c>
    </row>
    <row r="31" s="173" customFormat="1" ht="23.1" customHeight="1" spans="1:6">
      <c r="A31" s="185"/>
      <c r="B31" s="194" t="s">
        <v>114</v>
      </c>
      <c r="C31" s="187">
        <v>1</v>
      </c>
      <c r="D31" s="187">
        <v>0</v>
      </c>
      <c r="E31" s="150"/>
      <c r="F31" s="187">
        <f t="shared" si="0"/>
        <v>0</v>
      </c>
    </row>
    <row r="32" s="173" customFormat="1" ht="23.1" customHeight="1" spans="1:6">
      <c r="A32" s="185"/>
      <c r="B32" s="194" t="s">
        <v>115</v>
      </c>
      <c r="C32" s="187">
        <v>100</v>
      </c>
      <c r="D32" s="187">
        <v>58</v>
      </c>
      <c r="E32" s="150">
        <v>58</v>
      </c>
      <c r="F32" s="187">
        <f t="shared" si="0"/>
        <v>0</v>
      </c>
    </row>
    <row r="33" s="173" customFormat="1" ht="23.1" customHeight="1" spans="1:6">
      <c r="A33" s="185"/>
      <c r="B33" s="194" t="s">
        <v>116</v>
      </c>
      <c r="C33" s="187">
        <v>98</v>
      </c>
      <c r="D33" s="187"/>
      <c r="E33" s="150"/>
      <c r="F33" s="187">
        <f t="shared" si="0"/>
        <v>0</v>
      </c>
    </row>
    <row r="34" s="173" customFormat="1" ht="23.1" customHeight="1" spans="1:6">
      <c r="A34" s="185">
        <v>11011</v>
      </c>
      <c r="B34" s="189" t="s">
        <v>117</v>
      </c>
      <c r="C34" s="187"/>
      <c r="D34" s="187">
        <f>D35</f>
        <v>86750</v>
      </c>
      <c r="E34" s="150">
        <f>E35</f>
        <v>98416</v>
      </c>
      <c r="F34" s="187">
        <f t="shared" si="0"/>
        <v>11666</v>
      </c>
    </row>
    <row r="35" s="173" customFormat="1" ht="23.1" customHeight="1" spans="1:6">
      <c r="A35" s="185">
        <v>1101102</v>
      </c>
      <c r="B35" s="189" t="s">
        <v>118</v>
      </c>
      <c r="C35" s="187"/>
      <c r="D35" s="187">
        <f>SUM(D36:D37)</f>
        <v>86750</v>
      </c>
      <c r="E35" s="150">
        <v>98416</v>
      </c>
      <c r="F35" s="187">
        <f t="shared" si="0"/>
        <v>11666</v>
      </c>
    </row>
    <row r="36" s="173" customFormat="1" ht="23.1" customHeight="1" spans="1:6">
      <c r="A36" s="185">
        <v>110110231</v>
      </c>
      <c r="B36" s="196" t="s">
        <v>119</v>
      </c>
      <c r="C36" s="187"/>
      <c r="D36" s="187"/>
      <c r="E36" s="150"/>
      <c r="F36" s="187">
        <f t="shared" si="0"/>
        <v>0</v>
      </c>
    </row>
    <row r="37" s="173" customFormat="1" ht="23.1" customHeight="1" spans="1:6">
      <c r="A37" s="185">
        <v>110110298</v>
      </c>
      <c r="B37" s="196" t="s">
        <v>120</v>
      </c>
      <c r="C37" s="187"/>
      <c r="D37" s="187">
        <v>86750</v>
      </c>
      <c r="E37" s="150">
        <v>98416</v>
      </c>
      <c r="F37" s="187">
        <f t="shared" si="0"/>
        <v>11666</v>
      </c>
    </row>
    <row r="38" s="173" customFormat="1" ht="23.1" customHeight="1" spans="1:6">
      <c r="A38" s="185">
        <v>11008</v>
      </c>
      <c r="B38" s="189" t="s">
        <v>121</v>
      </c>
      <c r="C38" s="187">
        <f>SUM(C39)</f>
        <v>0</v>
      </c>
      <c r="D38" s="187">
        <f>D39</f>
        <v>51843</v>
      </c>
      <c r="E38" s="150">
        <f>E39</f>
        <v>51843</v>
      </c>
      <c r="F38" s="187">
        <f t="shared" si="0"/>
        <v>0</v>
      </c>
    </row>
    <row r="39" s="173" customFormat="1" ht="23.1" customHeight="1" spans="1:6">
      <c r="A39" s="185">
        <v>1100802</v>
      </c>
      <c r="B39" s="189" t="s">
        <v>122</v>
      </c>
      <c r="C39" s="187"/>
      <c r="D39" s="187">
        <v>51843</v>
      </c>
      <c r="E39" s="150">
        <v>51843</v>
      </c>
      <c r="F39" s="187">
        <f t="shared" si="0"/>
        <v>0</v>
      </c>
    </row>
    <row r="40" s="173" customFormat="1" ht="23.1" customHeight="1" spans="1:6">
      <c r="A40" s="185">
        <v>11009</v>
      </c>
      <c r="B40" s="189" t="s">
        <v>123</v>
      </c>
      <c r="C40" s="187"/>
      <c r="D40" s="187"/>
      <c r="E40" s="150"/>
      <c r="F40" s="187">
        <f t="shared" si="0"/>
        <v>0</v>
      </c>
    </row>
    <row r="41" s="173" customFormat="1" ht="23.1" customHeight="1" spans="1:6">
      <c r="A41" s="185"/>
      <c r="B41" s="191" t="s">
        <v>124</v>
      </c>
      <c r="C41" s="191">
        <f>C17+C18</f>
        <v>87995</v>
      </c>
      <c r="D41" s="191">
        <f>D17+D18</f>
        <v>230403</v>
      </c>
      <c r="E41" s="192">
        <f>E17+E18</f>
        <v>231992</v>
      </c>
      <c r="F41" s="187">
        <f t="shared" si="0"/>
        <v>1589</v>
      </c>
    </row>
    <row r="42" s="173" customFormat="1" ht="20.1" customHeight="1" spans="3:5">
      <c r="C42" s="197"/>
      <c r="D42" s="198"/>
      <c r="E42" s="199"/>
    </row>
    <row r="43" s="173" customFormat="1" ht="20.1" customHeight="1" spans="3:5">
      <c r="C43" s="197"/>
      <c r="D43" s="198"/>
      <c r="E43" s="199"/>
    </row>
    <row r="44" s="173" customFormat="1" ht="20.1" customHeight="1" spans="3:5">
      <c r="C44" s="197"/>
      <c r="D44" s="198"/>
      <c r="E44" s="199"/>
    </row>
    <row r="45" s="173" customFormat="1" ht="20.1" customHeight="1" spans="3:5">
      <c r="C45" s="197"/>
      <c r="D45" s="198"/>
      <c r="E45" s="199"/>
    </row>
    <row r="46" s="173" customFormat="1" ht="20.1" customHeight="1" spans="3:5">
      <c r="C46" s="197"/>
      <c r="D46" s="198"/>
      <c r="E46" s="199"/>
    </row>
    <row r="47" s="173" customFormat="1" ht="20.1" customHeight="1" spans="3:5">
      <c r="C47" s="197"/>
      <c r="D47" s="198"/>
      <c r="E47" s="199"/>
    </row>
    <row r="48" s="173" customFormat="1" ht="20.1" customHeight="1" spans="3:5">
      <c r="C48" s="197"/>
      <c r="D48" s="198"/>
      <c r="E48" s="199"/>
    </row>
    <row r="49" s="173" customFormat="1" ht="15" spans="3:5">
      <c r="C49" s="197"/>
      <c r="D49" s="198"/>
      <c r="E49" s="199"/>
    </row>
    <row r="50" s="173" customFormat="1" ht="15" spans="3:5">
      <c r="C50" s="197"/>
      <c r="D50" s="198"/>
      <c r="E50" s="199"/>
    </row>
    <row r="51" s="173" customFormat="1" ht="15" spans="3:5">
      <c r="C51" s="197"/>
      <c r="D51" s="198"/>
      <c r="E51" s="199"/>
    </row>
    <row r="52" s="173" customFormat="1" ht="15" spans="3:5">
      <c r="C52" s="197"/>
      <c r="D52" s="198"/>
      <c r="E52" s="199"/>
    </row>
    <row r="53" s="173" customFormat="1" ht="15" spans="3:5">
      <c r="C53" s="197"/>
      <c r="D53" s="198"/>
      <c r="E53" s="199"/>
    </row>
    <row r="54" s="173" customFormat="1" ht="15" spans="3:5">
      <c r="C54" s="197"/>
      <c r="D54" s="198"/>
      <c r="E54" s="199"/>
    </row>
    <row r="55" s="173" customFormat="1" ht="15" spans="3:5">
      <c r="C55" s="197"/>
      <c r="D55" s="198"/>
      <c r="E55" s="199"/>
    </row>
    <row r="56" s="173" customFormat="1" ht="15" spans="3:5">
      <c r="C56" s="197"/>
      <c r="D56" s="198"/>
      <c r="E56" s="199"/>
    </row>
    <row r="57" s="173" customFormat="1" ht="15" spans="3:5">
      <c r="C57" s="197"/>
      <c r="D57" s="198"/>
      <c r="E57" s="199"/>
    </row>
    <row r="58" s="173" customFormat="1" ht="15" spans="3:5">
      <c r="C58" s="197"/>
      <c r="D58" s="198"/>
      <c r="E58" s="199"/>
    </row>
    <row r="59" s="173" customFormat="1" ht="15" spans="3:5">
      <c r="C59" s="197"/>
      <c r="D59" s="198"/>
      <c r="E59" s="199"/>
    </row>
    <row r="60" s="173" customFormat="1" ht="15" spans="3:5">
      <c r="C60" s="197"/>
      <c r="D60" s="198"/>
      <c r="E60" s="199"/>
    </row>
    <row r="61" s="173" customFormat="1" ht="15" spans="3:5">
      <c r="C61" s="197"/>
      <c r="D61" s="198"/>
      <c r="E61" s="199"/>
    </row>
    <row r="62" s="173" customFormat="1" ht="15" spans="3:5">
      <c r="C62" s="197"/>
      <c r="D62" s="198"/>
      <c r="E62" s="199"/>
    </row>
    <row r="63" s="173" customFormat="1" ht="15" spans="3:5">
      <c r="C63" s="197"/>
      <c r="D63" s="198"/>
      <c r="E63" s="199"/>
    </row>
    <row r="64" s="173" customFormat="1" ht="15" spans="3:5">
      <c r="C64" s="197"/>
      <c r="D64" s="198"/>
      <c r="E64" s="199"/>
    </row>
    <row r="65" s="173" customFormat="1" ht="15" spans="3:5">
      <c r="C65" s="197"/>
      <c r="D65" s="198"/>
      <c r="E65" s="199"/>
    </row>
    <row r="66" s="173" customFormat="1" ht="15" spans="3:5">
      <c r="C66" s="197"/>
      <c r="D66" s="198"/>
      <c r="E66" s="199"/>
    </row>
    <row r="67" s="173" customFormat="1" ht="15" spans="3:5">
      <c r="C67" s="197"/>
      <c r="D67" s="198"/>
      <c r="E67" s="199"/>
    </row>
    <row r="68" s="173" customFormat="1" ht="15" spans="3:5">
      <c r="C68" s="197"/>
      <c r="D68" s="198"/>
      <c r="E68" s="199"/>
    </row>
    <row r="69" s="173" customFormat="1" ht="15" spans="3:5">
      <c r="C69" s="197"/>
      <c r="D69" s="198"/>
      <c r="E69" s="199"/>
    </row>
    <row r="70" s="173" customFormat="1" ht="15" spans="3:5">
      <c r="C70" s="197"/>
      <c r="D70" s="198"/>
      <c r="E70" s="199"/>
    </row>
    <row r="71" s="173" customFormat="1" ht="15" spans="3:5">
      <c r="C71" s="197"/>
      <c r="D71" s="198"/>
      <c r="E71" s="199"/>
    </row>
    <row r="72" s="173" customFormat="1" ht="15" spans="3:5">
      <c r="C72" s="197"/>
      <c r="D72" s="198"/>
      <c r="E72" s="199"/>
    </row>
    <row r="73" s="173" customFormat="1" ht="15" spans="3:5">
      <c r="C73" s="197"/>
      <c r="D73" s="198"/>
      <c r="E73" s="199"/>
    </row>
    <row r="74" s="173" customFormat="1" ht="15" spans="3:5">
      <c r="C74" s="197"/>
      <c r="D74" s="198"/>
      <c r="E74" s="199"/>
    </row>
    <row r="75" s="173" customFormat="1" ht="15" spans="3:5">
      <c r="C75" s="197"/>
      <c r="D75" s="198"/>
      <c r="E75" s="199"/>
    </row>
    <row r="76" s="173" customFormat="1" ht="15" spans="3:5">
      <c r="C76" s="197"/>
      <c r="D76" s="198"/>
      <c r="E76" s="199"/>
    </row>
    <row r="77" s="173" customFormat="1" ht="15" spans="3:5">
      <c r="C77" s="197"/>
      <c r="D77" s="198"/>
      <c r="E77" s="199"/>
    </row>
    <row r="78" s="173" customFormat="1" ht="15" spans="3:5">
      <c r="C78" s="197"/>
      <c r="D78" s="198"/>
      <c r="E78" s="199"/>
    </row>
    <row r="79" s="173" customFormat="1" ht="15" spans="3:5">
      <c r="C79" s="197"/>
      <c r="D79" s="198"/>
      <c r="E79" s="199"/>
    </row>
    <row r="80" s="173" customFormat="1" ht="15" spans="3:5">
      <c r="C80" s="197"/>
      <c r="D80" s="198"/>
      <c r="E80" s="199"/>
    </row>
    <row r="81" s="173" customFormat="1" ht="15" spans="3:5">
      <c r="C81" s="197"/>
      <c r="D81" s="198"/>
      <c r="E81" s="199"/>
    </row>
    <row r="82" s="173" customFormat="1" ht="15" spans="3:5">
      <c r="C82" s="197"/>
      <c r="D82" s="198"/>
      <c r="E82" s="199"/>
    </row>
    <row r="83" s="173" customFormat="1" ht="15" spans="3:5">
      <c r="C83" s="197"/>
      <c r="D83" s="198"/>
      <c r="E83" s="199"/>
    </row>
    <row r="84" s="173" customFormat="1" ht="15" spans="3:5">
      <c r="C84" s="197"/>
      <c r="D84" s="198"/>
      <c r="E84" s="199"/>
    </row>
    <row r="85" s="173" customFormat="1" ht="15" spans="3:5">
      <c r="C85" s="197"/>
      <c r="D85" s="198"/>
      <c r="E85" s="199"/>
    </row>
    <row r="86" s="173" customFormat="1" ht="15" spans="3:5">
      <c r="C86" s="197"/>
      <c r="D86" s="198"/>
      <c r="E86" s="199"/>
    </row>
    <row r="87" s="173" customFormat="1" ht="15" spans="3:5">
      <c r="C87" s="197"/>
      <c r="D87" s="198"/>
      <c r="E87" s="199"/>
    </row>
    <row r="88" s="173" customFormat="1" ht="15" spans="3:5">
      <c r="C88" s="197"/>
      <c r="D88" s="198"/>
      <c r="E88" s="199"/>
    </row>
    <row r="89" s="173" customFormat="1" ht="15" spans="3:5">
      <c r="C89" s="197"/>
      <c r="D89" s="198"/>
      <c r="E89" s="199"/>
    </row>
    <row r="90" s="173" customFormat="1" ht="15" spans="3:5">
      <c r="C90" s="197"/>
      <c r="D90" s="198"/>
      <c r="E90" s="199"/>
    </row>
    <row r="91" s="173" customFormat="1" ht="15" spans="3:5">
      <c r="C91" s="197"/>
      <c r="D91" s="198"/>
      <c r="E91" s="199"/>
    </row>
    <row r="92" s="173" customFormat="1" ht="15" spans="3:5">
      <c r="C92" s="197"/>
      <c r="D92" s="198"/>
      <c r="E92" s="199"/>
    </row>
    <row r="93" s="173" customFormat="1" ht="15" spans="3:5">
      <c r="C93" s="197"/>
      <c r="D93" s="198"/>
      <c r="E93" s="199"/>
    </row>
    <row r="94" s="173" customFormat="1" ht="15" spans="3:5">
      <c r="C94" s="197"/>
      <c r="D94" s="198"/>
      <c r="E94" s="199"/>
    </row>
    <row r="95" s="173" customFormat="1" ht="15" spans="3:5">
      <c r="C95" s="197"/>
      <c r="D95" s="198"/>
      <c r="E95" s="199"/>
    </row>
    <row r="96" s="173" customFormat="1" ht="15" spans="3:5">
      <c r="C96" s="197"/>
      <c r="D96" s="198"/>
      <c r="E96" s="199"/>
    </row>
    <row r="97" s="173" customFormat="1" ht="15" spans="3:5">
      <c r="C97" s="197"/>
      <c r="D97" s="198"/>
      <c r="E97" s="199"/>
    </row>
    <row r="98" s="173" customFormat="1" ht="15" spans="3:5">
      <c r="C98" s="197"/>
      <c r="D98" s="198"/>
      <c r="E98" s="199"/>
    </row>
    <row r="99" s="173" customFormat="1" ht="15" spans="3:5">
      <c r="C99" s="197"/>
      <c r="D99" s="198"/>
      <c r="E99" s="199"/>
    </row>
    <row r="100" s="173" customFormat="1" ht="15" spans="3:5">
      <c r="C100" s="197"/>
      <c r="D100" s="198"/>
      <c r="E100" s="199"/>
    </row>
    <row r="101" s="173" customFormat="1" ht="15" spans="3:5">
      <c r="C101" s="197"/>
      <c r="D101" s="198"/>
      <c r="E101" s="199"/>
    </row>
    <row r="102" s="173" customFormat="1" ht="15" spans="3:5">
      <c r="C102" s="197"/>
      <c r="D102" s="198"/>
      <c r="E102" s="199"/>
    </row>
    <row r="103" s="173" customFormat="1" ht="15" spans="3:5">
      <c r="C103" s="197"/>
      <c r="D103" s="198"/>
      <c r="E103" s="199"/>
    </row>
    <row r="104" s="173" customFormat="1" ht="15" spans="3:5">
      <c r="C104" s="197"/>
      <c r="D104" s="198"/>
      <c r="E104" s="199"/>
    </row>
    <row r="105" s="173" customFormat="1" ht="15" spans="3:5">
      <c r="C105" s="197"/>
      <c r="D105" s="198"/>
      <c r="E105" s="199"/>
    </row>
    <row r="106" s="173" customFormat="1" ht="15" spans="3:5">
      <c r="C106" s="197"/>
      <c r="D106" s="198"/>
      <c r="E106" s="199"/>
    </row>
    <row r="107" s="173" customFormat="1" ht="15" spans="3:5">
      <c r="C107" s="197"/>
      <c r="D107" s="198"/>
      <c r="E107" s="199"/>
    </row>
    <row r="108" s="173" customFormat="1" ht="15" spans="3:5">
      <c r="C108" s="197"/>
      <c r="D108" s="198"/>
      <c r="E108" s="199"/>
    </row>
    <row r="109" s="173" customFormat="1" ht="15" spans="3:5">
      <c r="C109" s="197"/>
      <c r="D109" s="198"/>
      <c r="E109" s="199"/>
    </row>
    <row r="110" s="173" customFormat="1" ht="15" spans="3:5">
      <c r="C110" s="197"/>
      <c r="D110" s="198"/>
      <c r="E110" s="199"/>
    </row>
    <row r="111" s="173" customFormat="1" ht="15" spans="3:5">
      <c r="C111" s="197"/>
      <c r="D111" s="198"/>
      <c r="E111" s="199"/>
    </row>
    <row r="112" s="173" customFormat="1" ht="15" spans="3:5">
      <c r="C112" s="197"/>
      <c r="D112" s="198"/>
      <c r="E112" s="199"/>
    </row>
    <row r="113" s="173" customFormat="1" ht="15" spans="3:5">
      <c r="C113" s="197"/>
      <c r="D113" s="198"/>
      <c r="E113" s="199"/>
    </row>
    <row r="114" s="173" customFormat="1" ht="15" spans="3:5">
      <c r="C114" s="197"/>
      <c r="D114" s="198"/>
      <c r="E114" s="199"/>
    </row>
    <row r="115" s="173" customFormat="1" ht="15" spans="3:5">
      <c r="C115" s="197"/>
      <c r="D115" s="198"/>
      <c r="E115" s="199"/>
    </row>
    <row r="116" s="173" customFormat="1" ht="15" spans="3:5">
      <c r="C116" s="197"/>
      <c r="D116" s="198"/>
      <c r="E116" s="199"/>
    </row>
    <row r="117" s="173" customFormat="1" ht="15" spans="3:5">
      <c r="C117" s="197"/>
      <c r="D117" s="198"/>
      <c r="E117" s="199"/>
    </row>
    <row r="118" s="173" customFormat="1" ht="15" spans="3:5">
      <c r="C118" s="197"/>
      <c r="D118" s="198"/>
      <c r="E118" s="199"/>
    </row>
    <row r="119" s="173" customFormat="1" ht="15" spans="3:5">
      <c r="C119" s="197"/>
      <c r="D119" s="198"/>
      <c r="E119" s="199"/>
    </row>
    <row r="120" s="173" customFormat="1" ht="15" spans="3:5">
      <c r="C120" s="197"/>
      <c r="D120" s="198"/>
      <c r="E120" s="199"/>
    </row>
    <row r="121" s="173" customFormat="1" ht="15" spans="3:5">
      <c r="C121" s="197"/>
      <c r="D121" s="198"/>
      <c r="E121" s="199"/>
    </row>
    <row r="122" s="173" customFormat="1" ht="15" spans="3:5">
      <c r="C122" s="197"/>
      <c r="D122" s="198"/>
      <c r="E122" s="199"/>
    </row>
    <row r="123" s="173" customFormat="1" ht="15" spans="3:5">
      <c r="C123" s="197"/>
      <c r="D123" s="198"/>
      <c r="E123" s="199"/>
    </row>
    <row r="124" s="173" customFormat="1" ht="15" spans="3:5">
      <c r="C124" s="197"/>
      <c r="D124" s="198"/>
      <c r="E124" s="199"/>
    </row>
    <row r="125" s="173" customFormat="1" ht="15" spans="3:5">
      <c r="C125" s="197"/>
      <c r="D125" s="198"/>
      <c r="E125" s="199"/>
    </row>
    <row r="126" s="173" customFormat="1" ht="15" spans="3:5">
      <c r="C126" s="197"/>
      <c r="D126" s="198"/>
      <c r="E126" s="199"/>
    </row>
    <row r="127" s="173" customFormat="1" ht="15" spans="3:5">
      <c r="C127" s="197"/>
      <c r="D127" s="198"/>
      <c r="E127" s="199"/>
    </row>
    <row r="128" s="173" customFormat="1" ht="15" spans="3:5">
      <c r="C128" s="197"/>
      <c r="D128" s="198"/>
      <c r="E128" s="199"/>
    </row>
    <row r="129" s="173" customFormat="1" ht="15" spans="3:5">
      <c r="C129" s="197"/>
      <c r="D129" s="198"/>
      <c r="E129" s="199"/>
    </row>
    <row r="130" s="173" customFormat="1" ht="15" spans="3:5">
      <c r="C130" s="197"/>
      <c r="D130" s="198"/>
      <c r="E130" s="199"/>
    </row>
    <row r="131" s="173" customFormat="1" ht="15" spans="3:5">
      <c r="C131" s="197"/>
      <c r="D131" s="198"/>
      <c r="E131" s="199"/>
    </row>
    <row r="132" s="173" customFormat="1" ht="15" spans="3:5">
      <c r="C132" s="197"/>
      <c r="D132" s="198"/>
      <c r="E132" s="199"/>
    </row>
    <row r="133" s="173" customFormat="1" ht="15" spans="3:5">
      <c r="C133" s="197"/>
      <c r="D133" s="198"/>
      <c r="E133" s="199"/>
    </row>
    <row r="134" s="173" customFormat="1" ht="15" spans="3:5">
      <c r="C134" s="197"/>
      <c r="D134" s="198"/>
      <c r="E134" s="199"/>
    </row>
    <row r="135" s="173" customFormat="1" ht="15" spans="3:5">
      <c r="C135" s="197"/>
      <c r="D135" s="198"/>
      <c r="E135" s="199"/>
    </row>
    <row r="136" s="173" customFormat="1" ht="15" spans="3:5">
      <c r="C136" s="197"/>
      <c r="D136" s="198"/>
      <c r="E136" s="199"/>
    </row>
    <row r="137" s="173" customFormat="1" ht="15" spans="3:5">
      <c r="C137" s="197"/>
      <c r="D137" s="198"/>
      <c r="E137" s="199"/>
    </row>
    <row r="138" s="173" customFormat="1" ht="15" spans="3:5">
      <c r="C138" s="197"/>
      <c r="D138" s="198"/>
      <c r="E138" s="199"/>
    </row>
    <row r="139" s="173" customFormat="1" ht="15" spans="3:5">
      <c r="C139" s="197"/>
      <c r="D139" s="198"/>
      <c r="E139" s="199"/>
    </row>
    <row r="140" s="173" customFormat="1" ht="15" spans="3:5">
      <c r="C140" s="197"/>
      <c r="D140" s="198"/>
      <c r="E140" s="199"/>
    </row>
    <row r="141" s="173" customFormat="1" ht="15" spans="3:5">
      <c r="C141" s="197"/>
      <c r="D141" s="198"/>
      <c r="E141" s="199"/>
    </row>
    <row r="142" s="173" customFormat="1" ht="15" spans="3:5">
      <c r="C142" s="197"/>
      <c r="D142" s="198"/>
      <c r="E142" s="199"/>
    </row>
    <row r="143" s="173" customFormat="1" ht="15" spans="3:5">
      <c r="C143" s="197"/>
      <c r="D143" s="198"/>
      <c r="E143" s="199"/>
    </row>
    <row r="144" s="173" customFormat="1" ht="15" spans="3:5">
      <c r="C144" s="197"/>
      <c r="D144" s="198"/>
      <c r="E144" s="199"/>
    </row>
    <row r="145" s="173" customFormat="1" ht="15" spans="3:5">
      <c r="C145" s="197"/>
      <c r="D145" s="198"/>
      <c r="E145" s="199"/>
    </row>
    <row r="146" s="173" customFormat="1" ht="15" spans="3:5">
      <c r="C146" s="197"/>
      <c r="D146" s="198"/>
      <c r="E146" s="199"/>
    </row>
    <row r="147" s="173" customFormat="1" ht="15" spans="3:5">
      <c r="C147" s="197"/>
      <c r="D147" s="198"/>
      <c r="E147" s="199"/>
    </row>
    <row r="148" s="173" customFormat="1" ht="15" spans="3:5">
      <c r="C148" s="197"/>
      <c r="D148" s="198"/>
      <c r="E148" s="199"/>
    </row>
    <row r="149" s="173" customFormat="1" ht="15" spans="3:5">
      <c r="C149" s="197"/>
      <c r="D149" s="198"/>
      <c r="E149" s="199"/>
    </row>
    <row r="150" s="173" customFormat="1" ht="15" spans="3:5">
      <c r="C150" s="197"/>
      <c r="D150" s="198"/>
      <c r="E150" s="199"/>
    </row>
    <row r="151" s="173" customFormat="1" ht="15" spans="3:5">
      <c r="C151" s="197"/>
      <c r="D151" s="198"/>
      <c r="E151" s="199"/>
    </row>
    <row r="152" s="173" customFormat="1" ht="15" spans="3:5">
      <c r="C152" s="197"/>
      <c r="D152" s="198"/>
      <c r="E152" s="199"/>
    </row>
  </sheetData>
  <mergeCells count="2">
    <mergeCell ref="A2:F2"/>
    <mergeCell ref="C3:D3"/>
  </mergeCells>
  <printOptions horizontalCentered="1"/>
  <pageMargins left="0.708661417322835" right="0.708661417322835" top="0.78740157480315" bottom="0.78740157480315" header="0.31496062992126" footer="0.708661417322835"/>
  <pageSetup paperSize="9" scale="77" firstPageNumber="80" orientation="portrait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2"/>
  <sheetViews>
    <sheetView showZeros="0" view="pageBreakPreview" zoomScaleNormal="100" topLeftCell="A51" workbookViewId="0">
      <selection activeCell="G78" sqref="G78"/>
    </sheetView>
  </sheetViews>
  <sheetFormatPr defaultColWidth="9" defaultRowHeight="15.75" outlineLevelCol="5"/>
  <cols>
    <col min="1" max="1" width="11.3833333333333" style="135" customWidth="1"/>
    <col min="2" max="2" width="56.6333333333333" style="136" customWidth="1"/>
    <col min="3" max="3" width="11.5" style="137" customWidth="1"/>
    <col min="4" max="5" width="10.3833333333333" style="137" customWidth="1"/>
    <col min="6" max="6" width="10.1333333333333" style="138" customWidth="1"/>
    <col min="7" max="7" width="9" style="135" customWidth="1"/>
    <col min="8" max="8" width="9" style="135"/>
    <col min="9" max="9" width="1.38333333333333" style="135" customWidth="1"/>
    <col min="10" max="10" width="9" style="135" customWidth="1"/>
    <col min="11" max="11" width="2.25" style="135" customWidth="1"/>
    <col min="12" max="23" width="9" style="135" customWidth="1"/>
    <col min="24" max="24" width="1.38333333333333" style="135" customWidth="1"/>
    <col min="25" max="33" width="9" style="135" customWidth="1"/>
    <col min="34" max="16384" width="9" style="135"/>
  </cols>
  <sheetData>
    <row r="1" ht="19.5" customHeight="1" spans="1:2">
      <c r="A1" s="139" t="s">
        <v>125</v>
      </c>
      <c r="B1" s="140"/>
    </row>
    <row r="2" ht="42" customHeight="1" spans="1:6">
      <c r="A2" s="141" t="s">
        <v>126</v>
      </c>
      <c r="B2" s="141"/>
      <c r="C2" s="141"/>
      <c r="D2" s="141"/>
      <c r="E2" s="141"/>
      <c r="F2" s="141"/>
    </row>
    <row r="3" ht="18" customHeight="1" spans="2:6">
      <c r="B3" s="142"/>
      <c r="C3" s="143"/>
      <c r="D3" s="143" t="s">
        <v>2</v>
      </c>
      <c r="E3" s="143"/>
      <c r="F3" s="143"/>
    </row>
    <row r="4" s="130" customFormat="1" ht="30.95" customHeight="1" spans="1:6">
      <c r="A4" s="144" t="s">
        <v>127</v>
      </c>
      <c r="B4" s="145" t="s">
        <v>128</v>
      </c>
      <c r="C4" s="145" t="s">
        <v>129</v>
      </c>
      <c r="D4" s="146" t="s">
        <v>130</v>
      </c>
      <c r="E4" s="146" t="s">
        <v>131</v>
      </c>
      <c r="F4" s="144" t="s">
        <v>8</v>
      </c>
    </row>
    <row r="5" s="131" customFormat="1" ht="20.25" customHeight="1" spans="1:6">
      <c r="A5" s="147">
        <v>207</v>
      </c>
      <c r="B5" s="148" t="s">
        <v>132</v>
      </c>
      <c r="C5" s="149">
        <f>C6+C7</f>
        <v>0</v>
      </c>
      <c r="D5" s="149"/>
      <c r="E5" s="149">
        <f>E6</f>
        <v>100</v>
      </c>
      <c r="F5" s="150">
        <f t="shared" ref="F5:F72" si="0">E5-D5</f>
        <v>100</v>
      </c>
    </row>
    <row r="6" s="131" customFormat="1" ht="20.25" customHeight="1" spans="1:6">
      <c r="A6" s="147">
        <v>20709</v>
      </c>
      <c r="B6" s="151" t="s">
        <v>133</v>
      </c>
      <c r="C6" s="149"/>
      <c r="D6" s="149"/>
      <c r="E6" s="149">
        <f>E7</f>
        <v>100</v>
      </c>
      <c r="F6" s="150">
        <f t="shared" si="0"/>
        <v>100</v>
      </c>
    </row>
    <row r="7" s="131" customFormat="1" ht="20.25" customHeight="1" spans="1:6">
      <c r="A7" s="147">
        <v>2070903</v>
      </c>
      <c r="B7" s="152" t="s">
        <v>134</v>
      </c>
      <c r="C7" s="149"/>
      <c r="D7" s="149"/>
      <c r="E7" s="149">
        <v>100</v>
      </c>
      <c r="F7" s="150">
        <f t="shared" si="0"/>
        <v>100</v>
      </c>
    </row>
    <row r="8" s="131" customFormat="1" ht="20.25" customHeight="1" spans="1:6">
      <c r="A8" s="153">
        <v>210</v>
      </c>
      <c r="B8" s="153" t="s">
        <v>135</v>
      </c>
      <c r="C8" s="154"/>
      <c r="D8" s="149"/>
      <c r="E8" s="155">
        <f>E9</f>
        <v>341</v>
      </c>
      <c r="F8" s="150">
        <f t="shared" si="0"/>
        <v>341</v>
      </c>
    </row>
    <row r="9" s="131" customFormat="1" ht="20.25" customHeight="1" spans="1:6">
      <c r="A9" s="153">
        <v>21098</v>
      </c>
      <c r="B9" s="156" t="s">
        <v>136</v>
      </c>
      <c r="C9" s="154"/>
      <c r="D9" s="149"/>
      <c r="E9" s="155">
        <f>SUM(E10)</f>
        <v>341</v>
      </c>
      <c r="F9" s="150">
        <f t="shared" si="0"/>
        <v>341</v>
      </c>
    </row>
    <row r="10" s="131" customFormat="1" ht="20.25" customHeight="1" spans="1:6">
      <c r="A10" s="153">
        <v>2109899</v>
      </c>
      <c r="B10" s="157" t="s">
        <v>137</v>
      </c>
      <c r="C10" s="154"/>
      <c r="D10" s="149"/>
      <c r="E10" s="155">
        <v>341</v>
      </c>
      <c r="F10" s="150">
        <f t="shared" si="0"/>
        <v>341</v>
      </c>
    </row>
    <row r="11" s="132" customFormat="1" ht="20.25" customHeight="1" spans="1:6">
      <c r="A11" s="147">
        <v>212</v>
      </c>
      <c r="B11" s="158" t="s">
        <v>138</v>
      </c>
      <c r="C11" s="149">
        <f>SUM(C12,C24,C25,C29,C32)</f>
        <v>55590</v>
      </c>
      <c r="D11" s="149">
        <f>SUM(D12,D24,D25,D29,D32)</f>
        <v>75190</v>
      </c>
      <c r="E11" s="149">
        <f>SUM(E12,E24,E25,E29,E32)</f>
        <v>48214</v>
      </c>
      <c r="F11" s="150">
        <f t="shared" si="0"/>
        <v>-26976</v>
      </c>
    </row>
    <row r="12" s="132" customFormat="1" ht="20.25" customHeight="1" spans="1:6">
      <c r="A12" s="147">
        <v>21208</v>
      </c>
      <c r="B12" s="158" t="s">
        <v>139</v>
      </c>
      <c r="C12" s="149">
        <f>SUM(C13:C23)</f>
        <v>54820</v>
      </c>
      <c r="D12" s="149">
        <f>SUM(D13:D23)</f>
        <v>74420</v>
      </c>
      <c r="E12" s="149">
        <f>SUM(E13:E23)</f>
        <v>48170</v>
      </c>
      <c r="F12" s="150">
        <f t="shared" si="0"/>
        <v>-26250</v>
      </c>
    </row>
    <row r="13" s="133" customFormat="1" ht="20.25" customHeight="1" spans="1:6">
      <c r="A13" s="147">
        <v>2120801</v>
      </c>
      <c r="B13" s="159" t="s">
        <v>140</v>
      </c>
      <c r="C13" s="149">
        <v>32000</v>
      </c>
      <c r="D13" s="149">
        <v>42000</v>
      </c>
      <c r="E13" s="149">
        <v>37779</v>
      </c>
      <c r="F13" s="150">
        <f t="shared" si="0"/>
        <v>-4221</v>
      </c>
    </row>
    <row r="14" s="132" customFormat="1" ht="20.25" customHeight="1" spans="1:6">
      <c r="A14" s="147">
        <v>2120802</v>
      </c>
      <c r="B14" s="159" t="s">
        <v>141</v>
      </c>
      <c r="C14" s="149">
        <v>11800</v>
      </c>
      <c r="D14" s="149">
        <v>11800</v>
      </c>
      <c r="E14" s="149">
        <v>373</v>
      </c>
      <c r="F14" s="150">
        <f t="shared" si="0"/>
        <v>-11427</v>
      </c>
    </row>
    <row r="15" s="132" customFormat="1" ht="20.25" customHeight="1" spans="1:6">
      <c r="A15" s="147">
        <v>2120803</v>
      </c>
      <c r="B15" s="159" t="s">
        <v>142</v>
      </c>
      <c r="C15" s="149"/>
      <c r="D15" s="149">
        <v>9600</v>
      </c>
      <c r="E15" s="149"/>
      <c r="F15" s="150">
        <f t="shared" si="0"/>
        <v>-9600</v>
      </c>
    </row>
    <row r="16" s="132" customFormat="1" ht="20.25" customHeight="1" spans="1:6">
      <c r="A16" s="147">
        <v>2120804</v>
      </c>
      <c r="B16" s="159" t="s">
        <v>143</v>
      </c>
      <c r="C16" s="149">
        <v>2540</v>
      </c>
      <c r="D16" s="149">
        <v>2540</v>
      </c>
      <c r="E16" s="149">
        <v>1230</v>
      </c>
      <c r="F16" s="150">
        <f t="shared" si="0"/>
        <v>-1310</v>
      </c>
    </row>
    <row r="17" s="132" customFormat="1" ht="20.25" customHeight="1" spans="1:6">
      <c r="A17" s="147">
        <v>2120805</v>
      </c>
      <c r="B17" s="159" t="s">
        <v>144</v>
      </c>
      <c r="C17" s="149"/>
      <c r="D17" s="149"/>
      <c r="E17" s="149"/>
      <c r="F17" s="150">
        <f t="shared" si="0"/>
        <v>0</v>
      </c>
    </row>
    <row r="18" s="132" customFormat="1" ht="20.25" customHeight="1" spans="1:6">
      <c r="A18" s="147">
        <v>2120806</v>
      </c>
      <c r="B18" s="159" t="s">
        <v>145</v>
      </c>
      <c r="C18" s="149">
        <v>280</v>
      </c>
      <c r="D18" s="149">
        <v>280</v>
      </c>
      <c r="E18" s="149"/>
      <c r="F18" s="150">
        <f t="shared" si="0"/>
        <v>-280</v>
      </c>
    </row>
    <row r="19" s="132" customFormat="1" ht="20.25" customHeight="1" spans="1:6">
      <c r="A19" s="147">
        <v>2120807</v>
      </c>
      <c r="B19" s="159" t="s">
        <v>146</v>
      </c>
      <c r="C19" s="149"/>
      <c r="D19" s="149"/>
      <c r="E19" s="149"/>
      <c r="F19" s="150">
        <f t="shared" si="0"/>
        <v>0</v>
      </c>
    </row>
    <row r="20" s="132" customFormat="1" ht="20.25" customHeight="1" spans="1:6">
      <c r="A20" s="147">
        <v>2120810</v>
      </c>
      <c r="B20" s="159" t="s">
        <v>147</v>
      </c>
      <c r="C20" s="149"/>
      <c r="D20" s="149"/>
      <c r="E20" s="149"/>
      <c r="F20" s="150">
        <f t="shared" si="0"/>
        <v>0</v>
      </c>
    </row>
    <row r="21" s="132" customFormat="1" ht="20.25" customHeight="1" spans="1:6">
      <c r="A21" s="147">
        <v>2120811</v>
      </c>
      <c r="B21" s="160" t="s">
        <v>148</v>
      </c>
      <c r="C21" s="149"/>
      <c r="D21" s="149"/>
      <c r="E21" s="149"/>
      <c r="F21" s="150">
        <f t="shared" si="0"/>
        <v>0</v>
      </c>
    </row>
    <row r="22" s="132" customFormat="1" ht="20.25" customHeight="1" spans="1:6">
      <c r="A22" s="147">
        <v>2120816</v>
      </c>
      <c r="B22" s="160" t="s">
        <v>149</v>
      </c>
      <c r="C22" s="149">
        <v>1000</v>
      </c>
      <c r="D22" s="149">
        <v>1000</v>
      </c>
      <c r="E22" s="149">
        <v>4012</v>
      </c>
      <c r="F22" s="150">
        <f t="shared" si="0"/>
        <v>3012</v>
      </c>
    </row>
    <row r="23" s="132" customFormat="1" ht="20.25" customHeight="1" spans="1:6">
      <c r="A23" s="147">
        <v>2120899</v>
      </c>
      <c r="B23" s="159" t="s">
        <v>150</v>
      </c>
      <c r="C23" s="149">
        <v>7200</v>
      </c>
      <c r="D23" s="149">
        <v>7200</v>
      </c>
      <c r="E23" s="149">
        <v>4776</v>
      </c>
      <c r="F23" s="150">
        <f t="shared" si="0"/>
        <v>-2424</v>
      </c>
    </row>
    <row r="24" s="132" customFormat="1" ht="20.25" customHeight="1" spans="1:6">
      <c r="A24" s="147">
        <v>21211</v>
      </c>
      <c r="B24" s="158" t="s">
        <v>151</v>
      </c>
      <c r="C24" s="149"/>
      <c r="D24" s="149"/>
      <c r="E24" s="149"/>
      <c r="F24" s="150">
        <f t="shared" si="0"/>
        <v>0</v>
      </c>
    </row>
    <row r="25" s="132" customFormat="1" ht="20.25" customHeight="1" spans="1:6">
      <c r="A25" s="147">
        <v>21213</v>
      </c>
      <c r="B25" s="158" t="s">
        <v>152</v>
      </c>
      <c r="C25" s="149">
        <f>C26+C27+C28</f>
        <v>120</v>
      </c>
      <c r="D25" s="149">
        <f>D26+D27+D28</f>
        <v>120</v>
      </c>
      <c r="E25" s="149">
        <f>E26+E27+E28</f>
        <v>23</v>
      </c>
      <c r="F25" s="150">
        <f t="shared" si="0"/>
        <v>-97</v>
      </c>
    </row>
    <row r="26" s="132" customFormat="1" ht="20.25" customHeight="1" spans="1:6">
      <c r="A26" s="147">
        <v>2121301</v>
      </c>
      <c r="B26" s="159" t="s">
        <v>153</v>
      </c>
      <c r="C26" s="149">
        <v>120</v>
      </c>
      <c r="D26" s="149">
        <v>120</v>
      </c>
      <c r="E26" s="149"/>
      <c r="F26" s="150">
        <f t="shared" si="0"/>
        <v>-120</v>
      </c>
    </row>
    <row r="27" s="132" customFormat="1" ht="20.25" customHeight="1" spans="1:6">
      <c r="A27" s="147">
        <v>2121302</v>
      </c>
      <c r="B27" s="159" t="s">
        <v>154</v>
      </c>
      <c r="C27" s="149"/>
      <c r="D27" s="149"/>
      <c r="E27" s="149"/>
      <c r="F27" s="150">
        <f t="shared" si="0"/>
        <v>0</v>
      </c>
    </row>
    <row r="28" s="132" customFormat="1" ht="20.25" customHeight="1" spans="1:6">
      <c r="A28" s="147">
        <v>2121399</v>
      </c>
      <c r="B28" s="159" t="s">
        <v>155</v>
      </c>
      <c r="C28" s="149"/>
      <c r="D28" s="149"/>
      <c r="E28" s="149">
        <v>23</v>
      </c>
      <c r="F28" s="150">
        <f t="shared" si="0"/>
        <v>23</v>
      </c>
    </row>
    <row r="29" s="132" customFormat="1" ht="20.25" customHeight="1" spans="1:6">
      <c r="A29" s="147">
        <v>21214</v>
      </c>
      <c r="B29" s="158" t="s">
        <v>156</v>
      </c>
      <c r="C29" s="149">
        <f>C30</f>
        <v>650</v>
      </c>
      <c r="D29" s="149">
        <f>D30</f>
        <v>650</v>
      </c>
      <c r="E29" s="149">
        <f>E30</f>
        <v>21</v>
      </c>
      <c r="F29" s="150">
        <f t="shared" si="0"/>
        <v>-629</v>
      </c>
    </row>
    <row r="30" s="132" customFormat="1" ht="20.25" customHeight="1" spans="1:6">
      <c r="A30" s="147">
        <v>2121402</v>
      </c>
      <c r="B30" s="159" t="s">
        <v>157</v>
      </c>
      <c r="C30" s="149">
        <v>650</v>
      </c>
      <c r="D30" s="149">
        <v>650</v>
      </c>
      <c r="E30" s="149">
        <v>21</v>
      </c>
      <c r="F30" s="150">
        <f t="shared" si="0"/>
        <v>-629</v>
      </c>
    </row>
    <row r="31" s="132" customFormat="1" ht="20.25" customHeight="1" spans="1:6">
      <c r="A31" s="147">
        <v>2121499</v>
      </c>
      <c r="B31" s="152" t="s">
        <v>158</v>
      </c>
      <c r="C31" s="149"/>
      <c r="D31" s="149"/>
      <c r="E31" s="149"/>
      <c r="F31" s="150">
        <f t="shared" si="0"/>
        <v>0</v>
      </c>
    </row>
    <row r="32" s="132" customFormat="1" ht="20.25" customHeight="1" spans="1:6">
      <c r="A32" s="147">
        <v>21215</v>
      </c>
      <c r="B32" s="158" t="s">
        <v>159</v>
      </c>
      <c r="C32" s="149"/>
      <c r="D32" s="149"/>
      <c r="E32" s="149"/>
      <c r="F32" s="150">
        <f t="shared" si="0"/>
        <v>0</v>
      </c>
    </row>
    <row r="33" s="132" customFormat="1" ht="20.25" customHeight="1" spans="1:6">
      <c r="A33" s="147">
        <v>2121599</v>
      </c>
      <c r="B33" s="159" t="s">
        <v>160</v>
      </c>
      <c r="C33" s="149"/>
      <c r="D33" s="149"/>
      <c r="E33" s="149"/>
      <c r="F33" s="150">
        <f t="shared" si="0"/>
        <v>0</v>
      </c>
    </row>
    <row r="34" s="132" customFormat="1" ht="20.25" customHeight="1" spans="1:6">
      <c r="A34" s="147">
        <v>213</v>
      </c>
      <c r="B34" s="158" t="s">
        <v>161</v>
      </c>
      <c r="C34" s="149">
        <f>SUM(C37)</f>
        <v>8000</v>
      </c>
      <c r="D34" s="149">
        <f>SUM(D37)</f>
        <v>8054</v>
      </c>
      <c r="E34" s="149">
        <f>SUM(E37,E35)</f>
        <v>12447</v>
      </c>
      <c r="F34" s="150">
        <f t="shared" si="0"/>
        <v>4393</v>
      </c>
    </row>
    <row r="35" s="132" customFormat="1" ht="20.25" customHeight="1" spans="1:6">
      <c r="A35" s="147">
        <v>21366</v>
      </c>
      <c r="B35" s="158" t="s">
        <v>162</v>
      </c>
      <c r="C35" s="149"/>
      <c r="D35" s="149"/>
      <c r="E35" s="149">
        <v>395</v>
      </c>
      <c r="F35" s="150">
        <f t="shared" si="0"/>
        <v>395</v>
      </c>
    </row>
    <row r="36" s="132" customFormat="1" ht="20.25" customHeight="1" spans="1:6">
      <c r="A36" s="147">
        <v>2136601</v>
      </c>
      <c r="B36" s="158" t="s">
        <v>163</v>
      </c>
      <c r="C36" s="149"/>
      <c r="D36" s="149"/>
      <c r="E36" s="149">
        <v>395</v>
      </c>
      <c r="F36" s="150">
        <f t="shared" si="0"/>
        <v>395</v>
      </c>
    </row>
    <row r="37" s="132" customFormat="1" ht="20.25" customHeight="1" spans="1:6">
      <c r="A37" s="147">
        <v>21372</v>
      </c>
      <c r="B37" s="151" t="s">
        <v>164</v>
      </c>
      <c r="C37" s="149">
        <v>8000</v>
      </c>
      <c r="D37" s="149">
        <v>8054</v>
      </c>
      <c r="E37" s="149">
        <f>SUM(E38:E40)</f>
        <v>12052</v>
      </c>
      <c r="F37" s="150">
        <f t="shared" si="0"/>
        <v>3998</v>
      </c>
    </row>
    <row r="38" s="132" customFormat="1" ht="20.25" customHeight="1" spans="1:6">
      <c r="A38" s="147">
        <v>2137201</v>
      </c>
      <c r="B38" s="152" t="s">
        <v>165</v>
      </c>
      <c r="C38" s="149">
        <v>1541</v>
      </c>
      <c r="D38" s="149">
        <v>1541</v>
      </c>
      <c r="E38" s="149">
        <v>2386</v>
      </c>
      <c r="F38" s="150">
        <f t="shared" si="0"/>
        <v>845</v>
      </c>
    </row>
    <row r="39" s="132" customFormat="1" ht="20.25" customHeight="1" spans="1:6">
      <c r="A39" s="147">
        <v>2137202</v>
      </c>
      <c r="B39" s="152" t="s">
        <v>166</v>
      </c>
      <c r="C39" s="149">
        <v>4345</v>
      </c>
      <c r="D39" s="149">
        <v>4399</v>
      </c>
      <c r="E39" s="149">
        <v>9666</v>
      </c>
      <c r="F39" s="150">
        <f t="shared" si="0"/>
        <v>5267</v>
      </c>
    </row>
    <row r="40" s="132" customFormat="1" ht="20.25" customHeight="1" spans="1:6">
      <c r="A40" s="147">
        <v>2137299</v>
      </c>
      <c r="B40" s="152" t="s">
        <v>167</v>
      </c>
      <c r="C40" s="149">
        <v>2114</v>
      </c>
      <c r="D40" s="149">
        <v>2114</v>
      </c>
      <c r="E40" s="149"/>
      <c r="F40" s="150">
        <f t="shared" si="0"/>
        <v>-2114</v>
      </c>
    </row>
    <row r="41" s="132" customFormat="1" ht="20.25" customHeight="1" spans="1:6">
      <c r="A41" s="147">
        <v>214</v>
      </c>
      <c r="B41" s="151" t="s">
        <v>168</v>
      </c>
      <c r="C41" s="149">
        <f>SUM(C42:C43)</f>
        <v>0</v>
      </c>
      <c r="D41" s="149">
        <f>SUM(D42:D43)</f>
        <v>0</v>
      </c>
      <c r="E41" s="149"/>
      <c r="F41" s="150">
        <f t="shared" si="0"/>
        <v>0</v>
      </c>
    </row>
    <row r="42" s="132" customFormat="1" ht="20.25" customHeight="1" spans="1:6">
      <c r="A42" s="147">
        <v>21462</v>
      </c>
      <c r="B42" s="148" t="s">
        <v>169</v>
      </c>
      <c r="C42" s="149"/>
      <c r="D42" s="149"/>
      <c r="E42" s="149"/>
      <c r="F42" s="150">
        <f t="shared" si="0"/>
        <v>0</v>
      </c>
    </row>
    <row r="43" s="132" customFormat="1" ht="20.25" customHeight="1" spans="1:6">
      <c r="A43" s="147">
        <v>2146299</v>
      </c>
      <c r="B43" s="159" t="s">
        <v>170</v>
      </c>
      <c r="C43" s="149"/>
      <c r="D43" s="149"/>
      <c r="E43" s="149"/>
      <c r="F43" s="150">
        <f t="shared" si="0"/>
        <v>0</v>
      </c>
    </row>
    <row r="44" s="132" customFormat="1" ht="20.25" customHeight="1" spans="1:6">
      <c r="A44" s="147">
        <v>215</v>
      </c>
      <c r="B44" s="151" t="s">
        <v>171</v>
      </c>
      <c r="C44" s="149">
        <f>SUM(C45:C46)</f>
        <v>0</v>
      </c>
      <c r="D44" s="149">
        <f>SUM(D45:D46)</f>
        <v>0</v>
      </c>
      <c r="E44" s="149">
        <f>E45</f>
        <v>1408</v>
      </c>
      <c r="F44" s="150">
        <f t="shared" si="0"/>
        <v>1408</v>
      </c>
    </row>
    <row r="45" s="132" customFormat="1" ht="20.25" customHeight="1" spans="1:6">
      <c r="A45" s="147">
        <v>21598</v>
      </c>
      <c r="B45" s="148" t="s">
        <v>136</v>
      </c>
      <c r="C45" s="149"/>
      <c r="D45" s="149"/>
      <c r="E45" s="149">
        <f>E46</f>
        <v>1408</v>
      </c>
      <c r="F45" s="150">
        <f t="shared" si="0"/>
        <v>1408</v>
      </c>
    </row>
    <row r="46" s="132" customFormat="1" ht="20.25" customHeight="1" spans="1:6">
      <c r="A46" s="147">
        <v>2159802</v>
      </c>
      <c r="B46" s="159" t="s">
        <v>172</v>
      </c>
      <c r="C46" s="149"/>
      <c r="D46" s="149"/>
      <c r="E46" s="149">
        <v>1408</v>
      </c>
      <c r="F46" s="150">
        <f t="shared" si="0"/>
        <v>1408</v>
      </c>
    </row>
    <row r="47" s="132" customFormat="1" ht="20.25" customHeight="1" spans="1:6">
      <c r="A47" s="147">
        <v>229</v>
      </c>
      <c r="B47" s="151" t="s">
        <v>173</v>
      </c>
      <c r="C47" s="149">
        <f>SUM(C48,C52)</f>
        <v>1000</v>
      </c>
      <c r="D47" s="149">
        <f>SUM(D48,D52)</f>
        <v>73315</v>
      </c>
      <c r="E47" s="149">
        <f>SUM(E48,E52)</f>
        <v>68514</v>
      </c>
      <c r="F47" s="150">
        <f t="shared" si="0"/>
        <v>-4801</v>
      </c>
    </row>
    <row r="48" s="132" customFormat="1" ht="20.25" customHeight="1" spans="1:6">
      <c r="A48" s="147">
        <v>22904</v>
      </c>
      <c r="B48" s="148" t="s">
        <v>174</v>
      </c>
      <c r="C48" s="149">
        <f>SUM(C49:C50)</f>
        <v>0</v>
      </c>
      <c r="D48" s="149">
        <f>SUM(D49:D51)</f>
        <v>71000</v>
      </c>
      <c r="E48" s="149">
        <f>SUM(E49:E51)</f>
        <v>66905</v>
      </c>
      <c r="F48" s="150">
        <f t="shared" si="0"/>
        <v>-4095</v>
      </c>
    </row>
    <row r="49" s="132" customFormat="1" ht="20.25" customHeight="1" spans="1:6">
      <c r="A49" s="147">
        <v>2290401</v>
      </c>
      <c r="B49" s="159" t="s">
        <v>175</v>
      </c>
      <c r="C49" s="149"/>
      <c r="D49" s="149"/>
      <c r="E49" s="149"/>
      <c r="F49" s="150">
        <f t="shared" si="0"/>
        <v>0</v>
      </c>
    </row>
    <row r="50" s="132" customFormat="1" ht="20.25" customHeight="1" spans="1:6">
      <c r="A50" s="147">
        <v>2290402</v>
      </c>
      <c r="B50" s="159" t="s">
        <v>176</v>
      </c>
      <c r="C50" s="149"/>
      <c r="D50" s="150">
        <v>68500</v>
      </c>
      <c r="E50" s="150">
        <v>64405</v>
      </c>
      <c r="F50" s="150">
        <f t="shared" si="0"/>
        <v>-4095</v>
      </c>
    </row>
    <row r="51" s="132" customFormat="1" ht="20.25" customHeight="1" spans="1:6">
      <c r="A51" s="147">
        <v>2290403</v>
      </c>
      <c r="B51" s="148" t="s">
        <v>177</v>
      </c>
      <c r="C51" s="149"/>
      <c r="D51" s="149">
        <v>2500</v>
      </c>
      <c r="E51" s="149">
        <v>2500</v>
      </c>
      <c r="F51" s="150">
        <f t="shared" si="0"/>
        <v>0</v>
      </c>
    </row>
    <row r="52" s="132" customFormat="1" ht="20.25" customHeight="1" spans="1:6">
      <c r="A52" s="147">
        <v>22960</v>
      </c>
      <c r="B52" s="148" t="s">
        <v>178</v>
      </c>
      <c r="C52" s="149">
        <f t="shared" ref="C52:E52" si="1">SUM(C53:C59)</f>
        <v>1000</v>
      </c>
      <c r="D52" s="149">
        <f t="shared" si="1"/>
        <v>2315</v>
      </c>
      <c r="E52" s="149">
        <f t="shared" si="1"/>
        <v>1609</v>
      </c>
      <c r="F52" s="150">
        <f t="shared" si="0"/>
        <v>-706</v>
      </c>
    </row>
    <row r="53" s="132" customFormat="1" ht="20.25" customHeight="1" spans="1:6">
      <c r="A53" s="147">
        <v>2296002</v>
      </c>
      <c r="B53" s="160" t="s">
        <v>179</v>
      </c>
      <c r="C53" s="149">
        <v>701</v>
      </c>
      <c r="D53" s="149">
        <v>1902</v>
      </c>
      <c r="E53" s="149">
        <v>531</v>
      </c>
      <c r="F53" s="150">
        <f t="shared" si="0"/>
        <v>-1371</v>
      </c>
    </row>
    <row r="54" s="132" customFormat="1" ht="20.25" customHeight="1" spans="1:6">
      <c r="A54" s="147">
        <v>2296003</v>
      </c>
      <c r="B54" s="159" t="s">
        <v>180</v>
      </c>
      <c r="C54" s="149">
        <v>100</v>
      </c>
      <c r="D54" s="149">
        <v>355</v>
      </c>
      <c r="E54" s="149">
        <v>674</v>
      </c>
      <c r="F54" s="150">
        <f t="shared" si="0"/>
        <v>319</v>
      </c>
    </row>
    <row r="55" s="132" customFormat="1" ht="20.25" customHeight="1" spans="1:6">
      <c r="A55" s="147">
        <v>2296004</v>
      </c>
      <c r="B55" s="159" t="s">
        <v>181</v>
      </c>
      <c r="C55" s="149"/>
      <c r="D55" s="149"/>
      <c r="E55" s="149"/>
      <c r="F55" s="150">
        <f t="shared" si="0"/>
        <v>0</v>
      </c>
    </row>
    <row r="56" s="132" customFormat="1" ht="20.25" customHeight="1" spans="1:6">
      <c r="A56" s="147">
        <v>2296005</v>
      </c>
      <c r="B56" s="159" t="s">
        <v>182</v>
      </c>
      <c r="C56" s="149">
        <v>1</v>
      </c>
      <c r="D56" s="149">
        <v>0</v>
      </c>
      <c r="E56" s="149">
        <v>1</v>
      </c>
      <c r="F56" s="150">
        <f t="shared" si="0"/>
        <v>1</v>
      </c>
    </row>
    <row r="57" s="132" customFormat="1" ht="20.25" customHeight="1" spans="1:6">
      <c r="A57" s="147">
        <v>2296006</v>
      </c>
      <c r="B57" s="159" t="s">
        <v>183</v>
      </c>
      <c r="C57" s="149">
        <v>100</v>
      </c>
      <c r="D57" s="149">
        <v>58</v>
      </c>
      <c r="E57" s="149">
        <v>58</v>
      </c>
      <c r="F57" s="150">
        <f t="shared" si="0"/>
        <v>0</v>
      </c>
    </row>
    <row r="58" s="132" customFormat="1" ht="20.25" customHeight="1" spans="1:6">
      <c r="A58" s="147">
        <v>2296013</v>
      </c>
      <c r="B58" s="159" t="s">
        <v>184</v>
      </c>
      <c r="C58" s="149">
        <v>98</v>
      </c>
      <c r="D58" s="149">
        <v>0</v>
      </c>
      <c r="E58" s="149">
        <v>0</v>
      </c>
      <c r="F58" s="150">
        <f t="shared" si="0"/>
        <v>0</v>
      </c>
    </row>
    <row r="59" s="132" customFormat="1" ht="20.25" customHeight="1" spans="1:6">
      <c r="A59" s="153">
        <v>2296099</v>
      </c>
      <c r="B59" s="161" t="s">
        <v>185</v>
      </c>
      <c r="C59" s="155"/>
      <c r="D59" s="149"/>
      <c r="E59" s="149">
        <v>345</v>
      </c>
      <c r="F59" s="150">
        <f t="shared" si="0"/>
        <v>345</v>
      </c>
    </row>
    <row r="60" s="132" customFormat="1" ht="20.25" customHeight="1" spans="1:6">
      <c r="A60" s="147">
        <v>232</v>
      </c>
      <c r="B60" s="162" t="s">
        <v>186</v>
      </c>
      <c r="C60" s="149">
        <f>C61</f>
        <v>9227</v>
      </c>
      <c r="D60" s="149">
        <f>D61</f>
        <v>10186</v>
      </c>
      <c r="E60" s="149">
        <f>E61</f>
        <v>10503</v>
      </c>
      <c r="F60" s="150">
        <f t="shared" si="0"/>
        <v>317</v>
      </c>
    </row>
    <row r="61" s="132" customFormat="1" ht="20.25" customHeight="1" spans="1:6">
      <c r="A61" s="147">
        <v>23204</v>
      </c>
      <c r="B61" s="162" t="s">
        <v>187</v>
      </c>
      <c r="C61" s="149">
        <v>9227</v>
      </c>
      <c r="D61" s="149">
        <f>SUM(D62:D65)</f>
        <v>10186</v>
      </c>
      <c r="E61" s="149">
        <v>10503</v>
      </c>
      <c r="F61" s="150">
        <f t="shared" si="0"/>
        <v>317</v>
      </c>
    </row>
    <row r="62" s="132" customFormat="1" ht="20.25" customHeight="1" spans="1:6">
      <c r="A62" s="147">
        <v>2320411</v>
      </c>
      <c r="B62" s="162" t="s">
        <v>188</v>
      </c>
      <c r="C62" s="149"/>
      <c r="D62" s="149">
        <v>1572</v>
      </c>
      <c r="E62" s="149">
        <v>1861</v>
      </c>
      <c r="F62" s="150">
        <f t="shared" si="0"/>
        <v>289</v>
      </c>
    </row>
    <row r="63" s="132" customFormat="1" ht="20.25" customHeight="1" spans="1:6">
      <c r="A63" s="147">
        <v>2320433</v>
      </c>
      <c r="B63" s="162" t="s">
        <v>189</v>
      </c>
      <c r="C63" s="149"/>
      <c r="D63" s="149"/>
      <c r="E63" s="149">
        <v>348</v>
      </c>
      <c r="F63" s="150">
        <f t="shared" si="0"/>
        <v>348</v>
      </c>
    </row>
    <row r="64" s="132" customFormat="1" ht="20.25" customHeight="1" spans="1:6">
      <c r="A64" s="147">
        <v>2320498</v>
      </c>
      <c r="B64" s="159" t="s">
        <v>190</v>
      </c>
      <c r="C64" s="149">
        <v>9227</v>
      </c>
      <c r="D64" s="149">
        <v>8614</v>
      </c>
      <c r="E64" s="149">
        <v>7651</v>
      </c>
      <c r="F64" s="150">
        <f t="shared" si="0"/>
        <v>-963</v>
      </c>
    </row>
    <row r="65" s="132" customFormat="1" ht="20.25" customHeight="1" spans="1:6">
      <c r="A65" s="147">
        <v>2320499</v>
      </c>
      <c r="B65" s="159" t="s">
        <v>191</v>
      </c>
      <c r="C65" s="149"/>
      <c r="D65" s="149"/>
      <c r="E65" s="149">
        <v>643</v>
      </c>
      <c r="F65" s="150">
        <f t="shared" si="0"/>
        <v>643</v>
      </c>
    </row>
    <row r="66" s="132" customFormat="1" ht="20.25" customHeight="1" spans="1:6">
      <c r="A66" s="147">
        <v>233</v>
      </c>
      <c r="B66" s="162" t="s">
        <v>192</v>
      </c>
      <c r="C66" s="149">
        <f>C67</f>
        <v>40</v>
      </c>
      <c r="D66" s="149">
        <f>D67</f>
        <v>67</v>
      </c>
      <c r="E66" s="149">
        <v>87</v>
      </c>
      <c r="F66" s="150">
        <f t="shared" si="0"/>
        <v>20</v>
      </c>
    </row>
    <row r="67" s="132" customFormat="1" ht="20.25" customHeight="1" spans="1:6">
      <c r="A67" s="147">
        <v>23304</v>
      </c>
      <c r="B67" s="162" t="s">
        <v>193</v>
      </c>
      <c r="C67" s="149">
        <f t="shared" ref="C67:E67" si="2">SUM(C68:C71)</f>
        <v>40</v>
      </c>
      <c r="D67" s="149">
        <f t="shared" si="2"/>
        <v>67</v>
      </c>
      <c r="E67" s="149">
        <f t="shared" si="2"/>
        <v>87</v>
      </c>
      <c r="F67" s="150">
        <f t="shared" si="0"/>
        <v>20</v>
      </c>
    </row>
    <row r="68" s="132" customFormat="1" ht="20.25" customHeight="1" spans="1:6">
      <c r="A68" s="147">
        <v>2330411</v>
      </c>
      <c r="B68" s="159" t="s">
        <v>194</v>
      </c>
      <c r="C68" s="149"/>
      <c r="D68" s="149">
        <v>13</v>
      </c>
      <c r="E68" s="149">
        <v>13</v>
      </c>
      <c r="F68" s="150">
        <f t="shared" si="0"/>
        <v>0</v>
      </c>
    </row>
    <row r="69" s="132" customFormat="1" ht="20.25" customHeight="1" spans="1:6">
      <c r="A69" s="147">
        <v>2330431</v>
      </c>
      <c r="B69" s="159" t="s">
        <v>195</v>
      </c>
      <c r="C69" s="149"/>
      <c r="D69" s="149"/>
      <c r="E69" s="149"/>
      <c r="F69" s="150">
        <f t="shared" ref="F69:F83" si="3">E69-D69</f>
        <v>0</v>
      </c>
    </row>
    <row r="70" s="132" customFormat="1" ht="20.25" customHeight="1" spans="1:6">
      <c r="A70" s="153">
        <v>2330498</v>
      </c>
      <c r="B70" s="161" t="s">
        <v>196</v>
      </c>
      <c r="C70" s="149">
        <v>30</v>
      </c>
      <c r="D70" s="149">
        <v>44</v>
      </c>
      <c r="E70" s="149">
        <v>58</v>
      </c>
      <c r="F70" s="150">
        <f t="shared" si="3"/>
        <v>14</v>
      </c>
    </row>
    <row r="71" s="132" customFormat="1" ht="20.25" customHeight="1" spans="1:6">
      <c r="A71" s="153">
        <v>2330499</v>
      </c>
      <c r="B71" s="163" t="s">
        <v>197</v>
      </c>
      <c r="C71" s="149">
        <v>10</v>
      </c>
      <c r="D71" s="149">
        <v>10</v>
      </c>
      <c r="E71" s="149">
        <v>16</v>
      </c>
      <c r="F71" s="150">
        <f t="shared" si="3"/>
        <v>6</v>
      </c>
    </row>
    <row r="72" s="132" customFormat="1" ht="20.25" customHeight="1" spans="1:6">
      <c r="A72" s="147">
        <v>234</v>
      </c>
      <c r="B72" s="162" t="s">
        <v>198</v>
      </c>
      <c r="C72" s="149"/>
      <c r="D72" s="149"/>
      <c r="E72" s="149"/>
      <c r="F72" s="150">
        <f t="shared" si="3"/>
        <v>0</v>
      </c>
    </row>
    <row r="73" s="132" customFormat="1" ht="20.25" customHeight="1" spans="1:6">
      <c r="A73" s="147"/>
      <c r="B73" s="164" t="s">
        <v>199</v>
      </c>
      <c r="C73" s="164">
        <f>SUM(C5,C34,C11,C41,C44,C47,C60,C66)</f>
        <v>73857</v>
      </c>
      <c r="D73" s="164">
        <f>SUM(D5,D34,D11,D41,D44,D47,D60,D66)</f>
        <v>166812</v>
      </c>
      <c r="E73" s="164">
        <f>SUM(E5,E34,E11,E41,E44,E47,E60,E66,E8)</f>
        <v>141614</v>
      </c>
      <c r="F73" s="150">
        <f t="shared" si="3"/>
        <v>-25198</v>
      </c>
    </row>
    <row r="74" s="132" customFormat="1" ht="20.25" customHeight="1" spans="1:6">
      <c r="A74" s="147">
        <v>230</v>
      </c>
      <c r="B74" s="162" t="s">
        <v>200</v>
      </c>
      <c r="C74" s="149">
        <f>C75</f>
        <v>418</v>
      </c>
      <c r="D74" s="149">
        <f>D75</f>
        <v>34121</v>
      </c>
      <c r="E74" s="149">
        <f>E75</f>
        <v>49236</v>
      </c>
      <c r="F74" s="149">
        <f>F75</f>
        <v>15115</v>
      </c>
    </row>
    <row r="75" s="134" customFormat="1" ht="20.25" customHeight="1" spans="1:6">
      <c r="A75" s="165">
        <v>23009</v>
      </c>
      <c r="B75" s="166" t="s">
        <v>201</v>
      </c>
      <c r="C75" s="167">
        <f>SUM(C76)</f>
        <v>418</v>
      </c>
      <c r="D75" s="167">
        <f>SUM(D76)</f>
        <v>34121</v>
      </c>
      <c r="E75" s="167">
        <f>SUM(E76)</f>
        <v>49236</v>
      </c>
      <c r="F75" s="150">
        <f t="shared" si="3"/>
        <v>15115</v>
      </c>
    </row>
    <row r="76" s="134" customFormat="1" ht="20.25" customHeight="1" spans="1:6">
      <c r="A76" s="165">
        <v>2300902</v>
      </c>
      <c r="B76" s="166" t="s">
        <v>202</v>
      </c>
      <c r="C76" s="167">
        <v>418</v>
      </c>
      <c r="D76" s="167">
        <v>34121</v>
      </c>
      <c r="E76" s="149">
        <v>49236</v>
      </c>
      <c r="F76" s="168">
        <f t="shared" si="3"/>
        <v>15115</v>
      </c>
    </row>
    <row r="77" s="132" customFormat="1" ht="20.25" customHeight="1" spans="1:6">
      <c r="A77" s="147">
        <v>231</v>
      </c>
      <c r="B77" s="162" t="s">
        <v>203</v>
      </c>
      <c r="C77" s="149">
        <f>SUM(C78)</f>
        <v>13720</v>
      </c>
      <c r="D77" s="149">
        <f>D78</f>
        <v>29470</v>
      </c>
      <c r="E77" s="149">
        <f>E78</f>
        <v>41142</v>
      </c>
      <c r="F77" s="150">
        <f t="shared" si="3"/>
        <v>11672</v>
      </c>
    </row>
    <row r="78" s="132" customFormat="1" ht="20.25" customHeight="1" spans="1:6">
      <c r="A78" s="147">
        <v>23104</v>
      </c>
      <c r="B78" s="162" t="s">
        <v>204</v>
      </c>
      <c r="C78" s="149">
        <v>13720</v>
      </c>
      <c r="D78" s="149">
        <f>D80+D81</f>
        <v>29470</v>
      </c>
      <c r="E78" s="149">
        <f>SUM(E79:E81)</f>
        <v>41142</v>
      </c>
      <c r="F78" s="150">
        <f t="shared" si="3"/>
        <v>11672</v>
      </c>
    </row>
    <row r="79" s="132" customFormat="1" ht="20.25" customHeight="1" spans="1:6">
      <c r="A79" s="147">
        <v>2310411</v>
      </c>
      <c r="B79" s="162" t="s">
        <v>205</v>
      </c>
      <c r="C79" s="149"/>
      <c r="D79" s="149"/>
      <c r="E79" s="149">
        <v>13720</v>
      </c>
      <c r="F79" s="150">
        <f t="shared" si="3"/>
        <v>13720</v>
      </c>
    </row>
    <row r="80" s="132" customFormat="1" ht="19.5" customHeight="1" spans="1:6">
      <c r="A80" s="147">
        <v>2310498</v>
      </c>
      <c r="B80" s="162" t="s">
        <v>206</v>
      </c>
      <c r="C80" s="149">
        <v>13720</v>
      </c>
      <c r="D80" s="149">
        <v>13720</v>
      </c>
      <c r="E80" s="149">
        <v>15756</v>
      </c>
      <c r="F80" s="150">
        <f t="shared" si="3"/>
        <v>2036</v>
      </c>
    </row>
    <row r="81" s="132" customFormat="1" ht="20.25" customHeight="1" spans="1:6">
      <c r="A81" s="147">
        <v>2310499</v>
      </c>
      <c r="B81" s="162" t="s">
        <v>207</v>
      </c>
      <c r="C81" s="149"/>
      <c r="D81" s="149">
        <v>15750</v>
      </c>
      <c r="E81" s="149">
        <v>11666</v>
      </c>
      <c r="F81" s="150">
        <f t="shared" si="3"/>
        <v>-4084</v>
      </c>
    </row>
    <row r="82" s="132" customFormat="1" ht="20.25" customHeight="1" spans="1:6">
      <c r="A82" s="147"/>
      <c r="B82" s="164" t="s">
        <v>85</v>
      </c>
      <c r="C82" s="164">
        <v>87995</v>
      </c>
      <c r="D82" s="164">
        <v>230403</v>
      </c>
      <c r="E82" s="164">
        <v>231992</v>
      </c>
      <c r="F82" s="150">
        <v>1589</v>
      </c>
    </row>
    <row r="83" s="132" customFormat="1" ht="20.25" customHeight="1" spans="2:6">
      <c r="B83" s="169"/>
      <c r="C83" s="170"/>
      <c r="D83" s="170"/>
      <c r="E83" s="170"/>
      <c r="F83" s="131"/>
    </row>
    <row r="84" s="132" customFormat="1" ht="15" spans="2:6">
      <c r="B84" s="169"/>
      <c r="C84" s="170"/>
      <c r="D84" s="170"/>
      <c r="E84" s="170"/>
      <c r="F84" s="131"/>
    </row>
    <row r="85" s="132" customFormat="1" ht="15" spans="2:6">
      <c r="B85" s="169"/>
      <c r="C85" s="170"/>
      <c r="D85" s="170"/>
      <c r="E85" s="170"/>
      <c r="F85" s="131"/>
    </row>
    <row r="86" s="132" customFormat="1" ht="15" spans="2:6">
      <c r="B86" s="169"/>
      <c r="C86" s="170"/>
      <c r="D86" s="170"/>
      <c r="E86" s="170"/>
      <c r="F86" s="131"/>
    </row>
    <row r="87" s="132" customFormat="1" ht="15" spans="2:6">
      <c r="B87" s="169"/>
      <c r="C87" s="170"/>
      <c r="D87" s="170"/>
      <c r="E87" s="170"/>
      <c r="F87" s="131"/>
    </row>
    <row r="88" s="132" customFormat="1" ht="15" spans="2:6">
      <c r="B88" s="169"/>
      <c r="C88" s="170"/>
      <c r="D88" s="170"/>
      <c r="E88" s="170"/>
      <c r="F88" s="131"/>
    </row>
    <row r="89" s="132" customFormat="1" ht="15" spans="2:6">
      <c r="B89" s="169"/>
      <c r="C89" s="170"/>
      <c r="D89" s="170"/>
      <c r="E89" s="170"/>
      <c r="F89" s="131"/>
    </row>
    <row r="90" s="132" customFormat="1" ht="15" spans="2:6">
      <c r="B90" s="169"/>
      <c r="C90" s="170"/>
      <c r="D90" s="170"/>
      <c r="E90" s="170"/>
      <c r="F90" s="131"/>
    </row>
    <row r="91" s="132" customFormat="1" ht="15" spans="2:6">
      <c r="B91" s="169"/>
      <c r="C91" s="170"/>
      <c r="D91" s="170"/>
      <c r="E91" s="170"/>
      <c r="F91" s="131"/>
    </row>
    <row r="92" s="132" customFormat="1" ht="15" spans="2:6">
      <c r="B92" s="169"/>
      <c r="C92" s="170"/>
      <c r="D92" s="170"/>
      <c r="E92" s="170"/>
      <c r="F92" s="131"/>
    </row>
    <row r="93" s="132" customFormat="1" ht="15" spans="2:6">
      <c r="B93" s="169"/>
      <c r="C93" s="170"/>
      <c r="D93" s="170"/>
      <c r="E93" s="170"/>
      <c r="F93" s="131"/>
    </row>
    <row r="94" s="132" customFormat="1" ht="15" spans="2:6">
      <c r="B94" s="169"/>
      <c r="C94" s="170"/>
      <c r="D94" s="170"/>
      <c r="E94" s="170"/>
      <c r="F94" s="131"/>
    </row>
    <row r="95" s="132" customFormat="1" ht="15" spans="2:6">
      <c r="B95" s="169"/>
      <c r="C95" s="170"/>
      <c r="D95" s="170"/>
      <c r="E95" s="170"/>
      <c r="F95" s="131"/>
    </row>
    <row r="96" s="132" customFormat="1" ht="15" spans="2:6">
      <c r="B96" s="169"/>
      <c r="C96" s="170"/>
      <c r="D96" s="170"/>
      <c r="E96" s="170"/>
      <c r="F96" s="131"/>
    </row>
    <row r="97" s="132" customFormat="1" ht="15" spans="2:6">
      <c r="B97" s="169"/>
      <c r="C97" s="170"/>
      <c r="D97" s="170"/>
      <c r="E97" s="170"/>
      <c r="F97" s="131"/>
    </row>
    <row r="98" s="132" customFormat="1" ht="15" spans="2:6">
      <c r="B98" s="169"/>
      <c r="C98" s="170"/>
      <c r="D98" s="170"/>
      <c r="E98" s="170"/>
      <c r="F98" s="131"/>
    </row>
    <row r="99" s="132" customFormat="1" ht="15" spans="2:6">
      <c r="B99" s="169"/>
      <c r="C99" s="170"/>
      <c r="D99" s="170"/>
      <c r="E99" s="170"/>
      <c r="F99" s="131"/>
    </row>
    <row r="100" s="132" customFormat="1" ht="15" spans="2:6">
      <c r="B100" s="169"/>
      <c r="C100" s="170"/>
      <c r="D100" s="170"/>
      <c r="E100" s="170"/>
      <c r="F100" s="131"/>
    </row>
    <row r="101" s="132" customFormat="1" ht="15" spans="2:6">
      <c r="B101" s="169"/>
      <c r="C101" s="170"/>
      <c r="D101" s="170"/>
      <c r="E101" s="170"/>
      <c r="F101" s="131"/>
    </row>
    <row r="102" s="132" customFormat="1" ht="15" spans="2:6">
      <c r="B102" s="169"/>
      <c r="C102" s="170"/>
      <c r="D102" s="170"/>
      <c r="E102" s="170"/>
      <c r="F102" s="131"/>
    </row>
    <row r="103" s="132" customFormat="1" ht="15" spans="2:6">
      <c r="B103" s="169"/>
      <c r="C103" s="170"/>
      <c r="D103" s="170"/>
      <c r="E103" s="170"/>
      <c r="F103" s="131"/>
    </row>
    <row r="104" s="132" customFormat="1" ht="15" spans="2:6">
      <c r="B104" s="169"/>
      <c r="C104" s="170"/>
      <c r="D104" s="170"/>
      <c r="E104" s="170"/>
      <c r="F104" s="131"/>
    </row>
    <row r="105" s="132" customFormat="1" ht="15" spans="2:6">
      <c r="B105" s="169"/>
      <c r="C105" s="170"/>
      <c r="D105" s="170"/>
      <c r="E105" s="170"/>
      <c r="F105" s="131"/>
    </row>
    <row r="106" s="132" customFormat="1" ht="15" spans="2:6">
      <c r="B106" s="169"/>
      <c r="C106" s="170"/>
      <c r="D106" s="170"/>
      <c r="E106" s="170"/>
      <c r="F106" s="131"/>
    </row>
    <row r="107" s="132" customFormat="1" ht="15" spans="2:6">
      <c r="B107" s="169"/>
      <c r="C107" s="170"/>
      <c r="D107" s="170"/>
      <c r="E107" s="170"/>
      <c r="F107" s="131"/>
    </row>
    <row r="108" s="132" customFormat="1" ht="15" spans="2:6">
      <c r="B108" s="169"/>
      <c r="C108" s="170"/>
      <c r="D108" s="170"/>
      <c r="E108" s="170"/>
      <c r="F108" s="131"/>
    </row>
    <row r="109" s="132" customFormat="1" ht="15" spans="2:6">
      <c r="B109" s="169"/>
      <c r="C109" s="170"/>
      <c r="D109" s="170"/>
      <c r="E109" s="170"/>
      <c r="F109" s="131"/>
    </row>
    <row r="110" s="132" customFormat="1" ht="15" spans="2:6">
      <c r="B110" s="169"/>
      <c r="C110" s="170"/>
      <c r="D110" s="170"/>
      <c r="E110" s="170"/>
      <c r="F110" s="131"/>
    </row>
    <row r="111" s="132" customFormat="1" ht="15" spans="2:6">
      <c r="B111" s="169"/>
      <c r="C111" s="170"/>
      <c r="D111" s="170"/>
      <c r="E111" s="170"/>
      <c r="F111" s="131"/>
    </row>
    <row r="112" s="132" customFormat="1" ht="15" spans="2:6">
      <c r="B112" s="169"/>
      <c r="C112" s="170"/>
      <c r="D112" s="170"/>
      <c r="E112" s="170"/>
      <c r="F112" s="131"/>
    </row>
    <row r="113" s="132" customFormat="1" ht="15" spans="2:6">
      <c r="B113" s="169"/>
      <c r="C113" s="170"/>
      <c r="D113" s="170"/>
      <c r="E113" s="170"/>
      <c r="F113" s="131"/>
    </row>
    <row r="114" s="132" customFormat="1" ht="15" spans="2:6">
      <c r="B114" s="169"/>
      <c r="C114" s="170"/>
      <c r="D114" s="170"/>
      <c r="E114" s="170"/>
      <c r="F114" s="131"/>
    </row>
    <row r="115" s="132" customFormat="1" ht="15" spans="2:6">
      <c r="B115" s="169"/>
      <c r="C115" s="170"/>
      <c r="D115" s="170"/>
      <c r="E115" s="170"/>
      <c r="F115" s="131"/>
    </row>
    <row r="116" s="132" customFormat="1" ht="15" spans="2:6">
      <c r="B116" s="169"/>
      <c r="C116" s="170"/>
      <c r="D116" s="170"/>
      <c r="E116" s="170"/>
      <c r="F116" s="131"/>
    </row>
    <row r="117" s="132" customFormat="1" ht="15" spans="2:6">
      <c r="B117" s="169"/>
      <c r="C117" s="170"/>
      <c r="D117" s="170"/>
      <c r="E117" s="170"/>
      <c r="F117" s="131"/>
    </row>
    <row r="118" s="132" customFormat="1" ht="15" spans="2:6">
      <c r="B118" s="169"/>
      <c r="C118" s="170"/>
      <c r="D118" s="170"/>
      <c r="E118" s="170"/>
      <c r="F118" s="131"/>
    </row>
    <row r="119" s="132" customFormat="1" ht="15" spans="2:6">
      <c r="B119" s="169"/>
      <c r="C119" s="170"/>
      <c r="D119" s="170"/>
      <c r="E119" s="170"/>
      <c r="F119" s="131"/>
    </row>
    <row r="120" s="132" customFormat="1" ht="15" spans="2:6">
      <c r="B120" s="169"/>
      <c r="C120" s="170"/>
      <c r="D120" s="170"/>
      <c r="E120" s="170"/>
      <c r="F120" s="131"/>
    </row>
    <row r="121" s="132" customFormat="1" ht="15" spans="2:6">
      <c r="B121" s="169"/>
      <c r="C121" s="170"/>
      <c r="D121" s="170"/>
      <c r="E121" s="170"/>
      <c r="F121" s="131"/>
    </row>
    <row r="122" s="132" customFormat="1" ht="15" spans="2:6">
      <c r="B122" s="169"/>
      <c r="C122" s="170"/>
      <c r="D122" s="170"/>
      <c r="E122" s="170"/>
      <c r="F122" s="131"/>
    </row>
    <row r="123" s="132" customFormat="1" ht="15" spans="2:6">
      <c r="B123" s="169"/>
      <c r="C123" s="170"/>
      <c r="D123" s="170"/>
      <c r="E123" s="170"/>
      <c r="F123" s="131"/>
    </row>
    <row r="124" s="132" customFormat="1" ht="15" spans="2:6">
      <c r="B124" s="169"/>
      <c r="C124" s="170"/>
      <c r="D124" s="170"/>
      <c r="E124" s="170"/>
      <c r="F124" s="131"/>
    </row>
    <row r="125" s="132" customFormat="1" ht="15" spans="2:6">
      <c r="B125" s="169"/>
      <c r="C125" s="170"/>
      <c r="D125" s="170"/>
      <c r="E125" s="170"/>
      <c r="F125" s="131"/>
    </row>
    <row r="126" s="132" customFormat="1" ht="15" spans="2:6">
      <c r="B126" s="169"/>
      <c r="C126" s="170"/>
      <c r="D126" s="170"/>
      <c r="E126" s="170"/>
      <c r="F126" s="131"/>
    </row>
    <row r="127" s="132" customFormat="1" ht="15" spans="2:6">
      <c r="B127" s="169"/>
      <c r="C127" s="170"/>
      <c r="D127" s="170"/>
      <c r="E127" s="170"/>
      <c r="F127" s="131"/>
    </row>
    <row r="128" s="132" customFormat="1" ht="15" spans="2:6">
      <c r="B128" s="169"/>
      <c r="C128" s="170"/>
      <c r="D128" s="170"/>
      <c r="E128" s="170"/>
      <c r="F128" s="131"/>
    </row>
    <row r="129" s="132" customFormat="1" ht="15" spans="2:6">
      <c r="B129" s="169"/>
      <c r="C129" s="170"/>
      <c r="D129" s="170"/>
      <c r="E129" s="170"/>
      <c r="F129" s="131"/>
    </row>
    <row r="130" s="132" customFormat="1" ht="15" spans="2:6">
      <c r="B130" s="169"/>
      <c r="C130" s="170"/>
      <c r="D130" s="170"/>
      <c r="E130" s="170"/>
      <c r="F130" s="131"/>
    </row>
    <row r="131" s="132" customFormat="1" ht="15" spans="2:6">
      <c r="B131" s="169"/>
      <c r="C131" s="170"/>
      <c r="D131" s="170"/>
      <c r="E131" s="170"/>
      <c r="F131" s="131"/>
    </row>
    <row r="132" s="132" customFormat="1" ht="15" spans="2:6">
      <c r="B132" s="169"/>
      <c r="C132" s="170"/>
      <c r="D132" s="170"/>
      <c r="E132" s="170"/>
      <c r="F132" s="131"/>
    </row>
    <row r="133" s="132" customFormat="1" ht="15" spans="2:6">
      <c r="B133" s="169"/>
      <c r="C133" s="170"/>
      <c r="D133" s="170"/>
      <c r="E133" s="170"/>
      <c r="F133" s="131"/>
    </row>
    <row r="134" s="132" customFormat="1" ht="15" spans="2:6">
      <c r="B134" s="169"/>
      <c r="C134" s="170"/>
      <c r="D134" s="170"/>
      <c r="E134" s="170"/>
      <c r="F134" s="131"/>
    </row>
    <row r="135" s="132" customFormat="1" ht="15" spans="2:6">
      <c r="B135" s="169"/>
      <c r="C135" s="170"/>
      <c r="D135" s="170"/>
      <c r="E135" s="170"/>
      <c r="F135" s="131"/>
    </row>
    <row r="136" s="132" customFormat="1" ht="15" spans="2:6">
      <c r="B136" s="169"/>
      <c r="C136" s="170"/>
      <c r="D136" s="170"/>
      <c r="E136" s="170"/>
      <c r="F136" s="131"/>
    </row>
    <row r="137" s="132" customFormat="1" ht="15" spans="2:6">
      <c r="B137" s="169"/>
      <c r="C137" s="170"/>
      <c r="D137" s="170"/>
      <c r="E137" s="170"/>
      <c r="F137" s="131"/>
    </row>
    <row r="138" s="132" customFormat="1" ht="15" spans="2:6">
      <c r="B138" s="169"/>
      <c r="C138" s="170"/>
      <c r="D138" s="170"/>
      <c r="E138" s="170"/>
      <c r="F138" s="131"/>
    </row>
    <row r="139" s="132" customFormat="1" ht="15" spans="2:6">
      <c r="B139" s="169"/>
      <c r="C139" s="170"/>
      <c r="D139" s="170"/>
      <c r="E139" s="170"/>
      <c r="F139" s="131"/>
    </row>
    <row r="140" s="132" customFormat="1" ht="15" spans="2:6">
      <c r="B140" s="169"/>
      <c r="C140" s="170"/>
      <c r="D140" s="170"/>
      <c r="E140" s="170"/>
      <c r="F140" s="131"/>
    </row>
    <row r="141" s="132" customFormat="1" ht="15" spans="2:6">
      <c r="B141" s="169"/>
      <c r="C141" s="170"/>
      <c r="D141" s="170"/>
      <c r="E141" s="170"/>
      <c r="F141" s="131"/>
    </row>
    <row r="142" s="132" customFormat="1" ht="15" spans="2:6">
      <c r="B142" s="169"/>
      <c r="C142" s="170"/>
      <c r="D142" s="170"/>
      <c r="E142" s="170"/>
      <c r="F142" s="131"/>
    </row>
    <row r="143" s="132" customFormat="1" ht="15" spans="2:6">
      <c r="B143" s="169"/>
      <c r="C143" s="170"/>
      <c r="D143" s="170"/>
      <c r="E143" s="170"/>
      <c r="F143" s="131"/>
    </row>
    <row r="144" s="132" customFormat="1" ht="15" spans="2:6">
      <c r="B144" s="169"/>
      <c r="C144" s="170"/>
      <c r="D144" s="170"/>
      <c r="E144" s="170"/>
      <c r="F144" s="131"/>
    </row>
    <row r="145" s="132" customFormat="1" ht="15" spans="2:6">
      <c r="B145" s="169"/>
      <c r="C145" s="170"/>
      <c r="D145" s="170"/>
      <c r="E145" s="170"/>
      <c r="F145" s="131"/>
    </row>
    <row r="146" s="132" customFormat="1" ht="15" spans="2:6">
      <c r="B146" s="169"/>
      <c r="C146" s="170"/>
      <c r="D146" s="170"/>
      <c r="E146" s="170"/>
      <c r="F146" s="131"/>
    </row>
    <row r="147" s="132" customFormat="1" ht="15" spans="2:6">
      <c r="B147" s="169"/>
      <c r="C147" s="170"/>
      <c r="D147" s="170"/>
      <c r="E147" s="170"/>
      <c r="F147" s="131"/>
    </row>
    <row r="148" s="132" customFormat="1" ht="15" spans="2:6">
      <c r="B148" s="169"/>
      <c r="C148" s="170"/>
      <c r="D148" s="170"/>
      <c r="E148" s="170"/>
      <c r="F148" s="131"/>
    </row>
    <row r="149" s="132" customFormat="1" ht="15" spans="2:6">
      <c r="B149" s="169"/>
      <c r="C149" s="170"/>
      <c r="D149" s="170"/>
      <c r="E149" s="170"/>
      <c r="F149" s="131"/>
    </row>
    <row r="150" s="132" customFormat="1" ht="15" spans="2:6">
      <c r="B150" s="169"/>
      <c r="C150" s="170"/>
      <c r="D150" s="170"/>
      <c r="E150" s="170"/>
      <c r="F150" s="131"/>
    </row>
    <row r="151" s="132" customFormat="1" ht="15" spans="2:6">
      <c r="B151" s="169"/>
      <c r="C151" s="170"/>
      <c r="D151" s="170"/>
      <c r="E151" s="170"/>
      <c r="F151" s="131"/>
    </row>
    <row r="152" s="132" customFormat="1" ht="15" spans="2:6">
      <c r="B152" s="169"/>
      <c r="C152" s="170"/>
      <c r="D152" s="170"/>
      <c r="E152" s="170"/>
      <c r="F152" s="131"/>
    </row>
    <row r="153" s="132" customFormat="1" ht="15" spans="2:6">
      <c r="B153" s="169"/>
      <c r="C153" s="170"/>
      <c r="D153" s="170"/>
      <c r="E153" s="170"/>
      <c r="F153" s="131"/>
    </row>
    <row r="154" s="132" customFormat="1" ht="15" spans="2:6">
      <c r="B154" s="169"/>
      <c r="C154" s="170"/>
      <c r="D154" s="170"/>
      <c r="E154" s="170"/>
      <c r="F154" s="131"/>
    </row>
    <row r="155" s="132" customFormat="1" ht="15" spans="2:6">
      <c r="B155" s="169"/>
      <c r="C155" s="170"/>
      <c r="D155" s="170"/>
      <c r="E155" s="170"/>
      <c r="F155" s="131"/>
    </row>
    <row r="156" s="132" customFormat="1" ht="15" spans="2:6">
      <c r="B156" s="169"/>
      <c r="C156" s="170"/>
      <c r="D156" s="170"/>
      <c r="E156" s="170"/>
      <c r="F156" s="131"/>
    </row>
    <row r="157" s="132" customFormat="1" ht="15" spans="2:6">
      <c r="B157" s="169"/>
      <c r="C157" s="170"/>
      <c r="D157" s="170"/>
      <c r="E157" s="170"/>
      <c r="F157" s="131"/>
    </row>
    <row r="158" s="132" customFormat="1" ht="15" spans="2:6">
      <c r="B158" s="169"/>
      <c r="C158" s="170"/>
      <c r="D158" s="170"/>
      <c r="E158" s="170"/>
      <c r="F158" s="131"/>
    </row>
    <row r="159" s="132" customFormat="1" ht="15" spans="2:6">
      <c r="B159" s="169"/>
      <c r="C159" s="170"/>
      <c r="D159" s="170"/>
      <c r="E159" s="170"/>
      <c r="F159" s="131"/>
    </row>
    <row r="160" s="132" customFormat="1" ht="15" spans="2:6">
      <c r="B160" s="169"/>
      <c r="C160" s="170"/>
      <c r="D160" s="170"/>
      <c r="E160" s="170"/>
      <c r="F160" s="131"/>
    </row>
    <row r="161" s="132" customFormat="1" ht="15" spans="2:6">
      <c r="B161" s="169"/>
      <c r="C161" s="170"/>
      <c r="D161" s="170"/>
      <c r="E161" s="170"/>
      <c r="F161" s="131"/>
    </row>
    <row r="162" s="132" customFormat="1" ht="15" spans="2:6">
      <c r="B162" s="169"/>
      <c r="C162" s="170"/>
      <c r="D162" s="170"/>
      <c r="E162" s="170"/>
      <c r="F162" s="131"/>
    </row>
  </sheetData>
  <mergeCells count="2">
    <mergeCell ref="A2:F2"/>
    <mergeCell ref="D3:F3"/>
  </mergeCells>
  <printOptions horizontalCentered="1"/>
  <pageMargins left="0.708661417322835" right="0.708661417322835" top="0.78740157480315" bottom="0.78740157480315" header="0.31496062992126" footer="0.708661417322835"/>
  <pageSetup paperSize="9" scale="80" firstPageNumber="82" fitToHeight="0" orientation="portrait" useFirstPageNumber="1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view="pageBreakPreview" zoomScaleNormal="100" topLeftCell="A2" workbookViewId="0">
      <selection activeCell="H20" sqref="H20"/>
    </sheetView>
  </sheetViews>
  <sheetFormatPr defaultColWidth="11.8833333333333" defaultRowHeight="15" customHeight="1" outlineLevelCol="5"/>
  <cols>
    <col min="1" max="1" width="9.775" style="117" customWidth="1"/>
    <col min="2" max="2" width="47.25" style="117" customWidth="1"/>
    <col min="3" max="4" width="11.25" style="118" customWidth="1"/>
    <col min="5" max="6" width="11.25" style="117" customWidth="1"/>
    <col min="7" max="16384" width="11.8833333333333" style="117"/>
  </cols>
  <sheetData>
    <row r="1" s="111" customFormat="1" ht="27.75" customHeight="1" spans="1:4">
      <c r="A1" s="93" t="s">
        <v>208</v>
      </c>
      <c r="C1" s="119"/>
      <c r="D1" s="119"/>
    </row>
    <row r="2" s="112" customFormat="1" ht="66.95" customHeight="1" spans="1:6">
      <c r="A2" s="96" t="s">
        <v>209</v>
      </c>
      <c r="B2" s="96"/>
      <c r="C2" s="96"/>
      <c r="D2" s="96"/>
      <c r="E2" s="96"/>
      <c r="F2" s="96"/>
    </row>
    <row r="3" s="113" customFormat="1" ht="18.75" customHeight="1" spans="1:6">
      <c r="A3" s="117"/>
      <c r="B3" s="120"/>
      <c r="F3" s="121" t="s">
        <v>2</v>
      </c>
    </row>
    <row r="4" s="114" customFormat="1" ht="44.1" customHeight="1" spans="1:6">
      <c r="A4" s="57" t="s">
        <v>3</v>
      </c>
      <c r="B4" s="57" t="s">
        <v>4</v>
      </c>
      <c r="C4" s="58" t="s">
        <v>5</v>
      </c>
      <c r="D4" s="58" t="s">
        <v>6</v>
      </c>
      <c r="E4" s="58" t="s">
        <v>7</v>
      </c>
      <c r="F4" s="59" t="s">
        <v>8</v>
      </c>
    </row>
    <row r="5" s="115" customFormat="1" ht="28" customHeight="1" spans="1:6">
      <c r="A5" s="122"/>
      <c r="B5" s="123" t="s">
        <v>210</v>
      </c>
      <c r="C5" s="124">
        <f>SUM(C6,C14)</f>
        <v>95016</v>
      </c>
      <c r="D5" s="124">
        <f>SUM(D6,D14)</f>
        <v>95016</v>
      </c>
      <c r="E5" s="124">
        <f>SUM(E6,E14)</f>
        <v>111347</v>
      </c>
      <c r="F5" s="101">
        <f>E5-C5</f>
        <v>16331</v>
      </c>
    </row>
    <row r="6" s="115" customFormat="1" ht="28" customHeight="1" spans="1:6">
      <c r="A6" s="102">
        <v>10210</v>
      </c>
      <c r="B6" s="109" t="s">
        <v>211</v>
      </c>
      <c r="C6" s="107">
        <f>SUM(C7:C13)</f>
        <v>51451</v>
      </c>
      <c r="D6" s="107">
        <f>SUM(D7:D13)</f>
        <v>51451</v>
      </c>
      <c r="E6" s="105">
        <f>SUM(E7:E13)</f>
        <v>60255</v>
      </c>
      <c r="F6" s="106">
        <f>E6-C6</f>
        <v>8804</v>
      </c>
    </row>
    <row r="7" s="115" customFormat="1" ht="28" customHeight="1" spans="1:6">
      <c r="A7" s="102">
        <v>1021001</v>
      </c>
      <c r="B7" s="109" t="s">
        <v>212</v>
      </c>
      <c r="C7" s="125">
        <v>12313</v>
      </c>
      <c r="D7" s="125">
        <v>12313</v>
      </c>
      <c r="E7" s="125">
        <v>15490</v>
      </c>
      <c r="F7" s="125">
        <f>E7-C7</f>
        <v>3177</v>
      </c>
    </row>
    <row r="8" s="115" customFormat="1" ht="28" customHeight="1" spans="1:6">
      <c r="A8" s="102">
        <v>1021002</v>
      </c>
      <c r="B8" s="109" t="s">
        <v>213</v>
      </c>
      <c r="C8" s="125">
        <v>36410</v>
      </c>
      <c r="D8" s="125">
        <v>36410</v>
      </c>
      <c r="E8" s="125">
        <v>38752</v>
      </c>
      <c r="F8" s="125">
        <f>E8-C8</f>
        <v>2342</v>
      </c>
    </row>
    <row r="9" s="115" customFormat="1" ht="28" customHeight="1" spans="1:6">
      <c r="A9" s="102">
        <v>1021003</v>
      </c>
      <c r="B9" s="109" t="s">
        <v>214</v>
      </c>
      <c r="C9" s="125">
        <v>1481</v>
      </c>
      <c r="D9" s="125">
        <v>1481</v>
      </c>
      <c r="E9" s="125">
        <v>1972</v>
      </c>
      <c r="F9" s="125">
        <f>E9-C9</f>
        <v>491</v>
      </c>
    </row>
    <row r="10" s="115" customFormat="1" ht="28" customHeight="1" spans="1:6">
      <c r="A10" s="102">
        <v>1021005</v>
      </c>
      <c r="B10" s="109" t="s">
        <v>215</v>
      </c>
      <c r="C10" s="125"/>
      <c r="D10" s="125"/>
      <c r="E10" s="125">
        <v>91</v>
      </c>
      <c r="F10" s="125"/>
    </row>
    <row r="11" s="115" customFormat="1" ht="28" customHeight="1" spans="1:6">
      <c r="A11" s="102">
        <v>1101004</v>
      </c>
      <c r="B11" s="109" t="s">
        <v>216</v>
      </c>
      <c r="C11" s="125">
        <v>1164</v>
      </c>
      <c r="D11" s="125">
        <v>1164</v>
      </c>
      <c r="E11" s="125">
        <v>2869</v>
      </c>
      <c r="F11" s="125">
        <f t="shared" ref="F11:F19" si="0">E11-C11</f>
        <v>1705</v>
      </c>
    </row>
    <row r="12" s="115" customFormat="1" ht="28" customHeight="1" spans="1:6">
      <c r="A12" s="102">
        <v>1101604</v>
      </c>
      <c r="B12" s="109" t="s">
        <v>217</v>
      </c>
      <c r="C12" s="125">
        <v>56</v>
      </c>
      <c r="D12" s="125">
        <v>56</v>
      </c>
      <c r="E12" s="125">
        <v>120</v>
      </c>
      <c r="F12" s="125">
        <f t="shared" si="0"/>
        <v>64</v>
      </c>
    </row>
    <row r="13" s="115" customFormat="1" ht="28" customHeight="1" spans="1:6">
      <c r="A13" s="102">
        <v>1021099</v>
      </c>
      <c r="B13" s="109" t="s">
        <v>218</v>
      </c>
      <c r="C13" s="125">
        <v>27</v>
      </c>
      <c r="D13" s="125">
        <v>27</v>
      </c>
      <c r="E13" s="125">
        <v>961</v>
      </c>
      <c r="F13" s="125">
        <f t="shared" si="0"/>
        <v>934</v>
      </c>
    </row>
    <row r="14" s="115" customFormat="1" ht="28" customHeight="1" spans="1:6">
      <c r="A14" s="126">
        <v>10211</v>
      </c>
      <c r="B14" s="127" t="s">
        <v>219</v>
      </c>
      <c r="C14" s="125">
        <f>SUM(C15:C18)</f>
        <v>43565</v>
      </c>
      <c r="D14" s="125">
        <f>SUM(D15:D18)</f>
        <v>43565</v>
      </c>
      <c r="E14" s="105">
        <v>51092</v>
      </c>
      <c r="F14" s="106">
        <f t="shared" si="0"/>
        <v>7527</v>
      </c>
    </row>
    <row r="15" s="115" customFormat="1" ht="28" customHeight="1" spans="1:6">
      <c r="A15" s="126">
        <v>1021101</v>
      </c>
      <c r="B15" s="109" t="s">
        <v>220</v>
      </c>
      <c r="C15" s="125">
        <v>24177</v>
      </c>
      <c r="D15" s="125">
        <v>24177</v>
      </c>
      <c r="E15" s="125">
        <v>27031</v>
      </c>
      <c r="F15" s="125">
        <f t="shared" si="0"/>
        <v>2854</v>
      </c>
    </row>
    <row r="16" s="115" customFormat="1" ht="28" customHeight="1" spans="1:6">
      <c r="A16" s="126">
        <v>1021102</v>
      </c>
      <c r="B16" s="127" t="s">
        <v>221</v>
      </c>
      <c r="C16" s="125">
        <v>18498</v>
      </c>
      <c r="D16" s="125">
        <v>18498</v>
      </c>
      <c r="E16" s="125">
        <v>19975</v>
      </c>
      <c r="F16" s="125">
        <f t="shared" si="0"/>
        <v>1477</v>
      </c>
    </row>
    <row r="17" s="116" customFormat="1" ht="28" customHeight="1" spans="1:6">
      <c r="A17" s="126">
        <v>1021103</v>
      </c>
      <c r="B17" s="127" t="s">
        <v>222</v>
      </c>
      <c r="C17" s="125">
        <v>32</v>
      </c>
      <c r="D17" s="125">
        <v>32</v>
      </c>
      <c r="E17" s="125">
        <v>56</v>
      </c>
      <c r="F17" s="125">
        <f t="shared" si="0"/>
        <v>24</v>
      </c>
    </row>
    <row r="18" s="116" customFormat="1" ht="28" customHeight="1" spans="1:6">
      <c r="A18" s="126">
        <v>1101605</v>
      </c>
      <c r="B18" s="128" t="s">
        <v>223</v>
      </c>
      <c r="C18" s="125">
        <v>858</v>
      </c>
      <c r="D18" s="125">
        <v>858</v>
      </c>
      <c r="E18" s="125">
        <v>1386</v>
      </c>
      <c r="F18" s="125">
        <f t="shared" si="0"/>
        <v>528</v>
      </c>
    </row>
    <row r="19" ht="28" customHeight="1" spans="1:6">
      <c r="A19" s="126">
        <v>1021199</v>
      </c>
      <c r="B19" s="128" t="s">
        <v>224</v>
      </c>
      <c r="C19" s="129"/>
      <c r="D19" s="129"/>
      <c r="E19" s="125">
        <v>2644</v>
      </c>
      <c r="F19" s="125">
        <f t="shared" si="0"/>
        <v>2644</v>
      </c>
    </row>
  </sheetData>
  <mergeCells count="1">
    <mergeCell ref="A2:F2"/>
  </mergeCells>
  <pageMargins left="0.75" right="0.75" top="1" bottom="1" header="0.5" footer="0.5"/>
  <pageSetup paperSize="9" scale="86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view="pageBreakPreview" zoomScaleNormal="100" workbookViewId="0">
      <selection activeCell="E14" sqref="E14"/>
    </sheetView>
  </sheetViews>
  <sheetFormatPr defaultColWidth="29.6333333333333" defaultRowHeight="15" customHeight="1" outlineLevelCol="5"/>
  <cols>
    <col min="1" max="1" width="9.10833333333333" style="91" customWidth="1"/>
    <col min="2" max="2" width="42.25" style="91" customWidth="1"/>
    <col min="3" max="3" width="12.5583333333333" style="92" customWidth="1"/>
    <col min="4" max="4" width="12.3333333333333" style="92" customWidth="1"/>
    <col min="5" max="5" width="12.5" style="91" customWidth="1"/>
    <col min="6" max="6" width="11.775" style="91" customWidth="1"/>
    <col min="7" max="7" width="19.8833333333333" style="91" customWidth="1"/>
    <col min="8" max="16384" width="29.6333333333333" style="91"/>
  </cols>
  <sheetData>
    <row r="1" s="86" customFormat="1" ht="33" customHeight="1" spans="1:4">
      <c r="A1" s="93" t="s">
        <v>225</v>
      </c>
      <c r="B1" s="94"/>
      <c r="C1" s="95"/>
      <c r="D1" s="95"/>
    </row>
    <row r="2" s="87" customFormat="1" ht="66" customHeight="1" spans="1:6">
      <c r="A2" s="96" t="s">
        <v>226</v>
      </c>
      <c r="B2" s="96"/>
      <c r="C2" s="96"/>
      <c r="D2" s="96"/>
      <c r="E2" s="96"/>
      <c r="F2" s="96"/>
    </row>
    <row r="3" s="88" customFormat="1" ht="24.75" customHeight="1" spans="1:6">
      <c r="A3" s="91"/>
      <c r="B3" s="97"/>
      <c r="E3" s="91"/>
      <c r="F3" s="92" t="s">
        <v>227</v>
      </c>
    </row>
    <row r="4" s="89" customFormat="1" ht="44.1" customHeight="1" spans="1:6">
      <c r="A4" s="57" t="s">
        <v>3</v>
      </c>
      <c r="B4" s="57" t="s">
        <v>4</v>
      </c>
      <c r="C4" s="58" t="s">
        <v>5</v>
      </c>
      <c r="D4" s="58" t="s">
        <v>6</v>
      </c>
      <c r="E4" s="58" t="s">
        <v>7</v>
      </c>
      <c r="F4" s="59" t="s">
        <v>8</v>
      </c>
    </row>
    <row r="5" s="90" customFormat="1" ht="28" customHeight="1" spans="1:6">
      <c r="A5" s="98"/>
      <c r="B5" s="99" t="s">
        <v>228</v>
      </c>
      <c r="C5" s="100">
        <f>C6+C12</f>
        <v>81493</v>
      </c>
      <c r="D5" s="100">
        <f>D6+D12</f>
        <v>81493</v>
      </c>
      <c r="E5" s="100">
        <f>E6+E12</f>
        <v>87485</v>
      </c>
      <c r="F5" s="101">
        <f>E5-C5</f>
        <v>5992</v>
      </c>
    </row>
    <row r="6" ht="28" customHeight="1" spans="1:6">
      <c r="A6" s="102">
        <v>20910</v>
      </c>
      <c r="B6" s="103" t="s">
        <v>229</v>
      </c>
      <c r="C6" s="104">
        <f>SUM(C7:C11)</f>
        <v>37928</v>
      </c>
      <c r="D6" s="104">
        <f>SUM(D7:D11)</f>
        <v>37928</v>
      </c>
      <c r="E6" s="105">
        <v>40192</v>
      </c>
      <c r="F6" s="106">
        <f t="shared" ref="F6:F15" si="0">E6-C6</f>
        <v>2264</v>
      </c>
    </row>
    <row r="7" ht="28" customHeight="1" spans="1:6">
      <c r="A7" s="102">
        <v>2091001</v>
      </c>
      <c r="B7" s="103" t="s">
        <v>230</v>
      </c>
      <c r="C7" s="107">
        <v>37895</v>
      </c>
      <c r="D7" s="107">
        <v>37895</v>
      </c>
      <c r="E7" s="105">
        <v>35331</v>
      </c>
      <c r="F7" s="108">
        <f t="shared" si="0"/>
        <v>-2564</v>
      </c>
    </row>
    <row r="8" ht="28" customHeight="1" spans="1:6">
      <c r="A8" s="102">
        <v>2091002</v>
      </c>
      <c r="B8" s="103" t="s">
        <v>231</v>
      </c>
      <c r="C8" s="104"/>
      <c r="D8" s="104"/>
      <c r="E8" s="105">
        <v>4033</v>
      </c>
      <c r="F8" s="106">
        <f t="shared" si="0"/>
        <v>4033</v>
      </c>
    </row>
    <row r="9" ht="28" customHeight="1" spans="1:6">
      <c r="A9" s="102">
        <v>2091003</v>
      </c>
      <c r="B9" s="103" t="s">
        <v>232</v>
      </c>
      <c r="C9" s="104"/>
      <c r="D9" s="104"/>
      <c r="E9" s="105">
        <v>765</v>
      </c>
      <c r="F9" s="106">
        <f t="shared" si="0"/>
        <v>765</v>
      </c>
    </row>
    <row r="10" ht="28" customHeight="1" spans="1:6">
      <c r="A10" s="102">
        <v>2091099</v>
      </c>
      <c r="B10" s="103" t="s">
        <v>233</v>
      </c>
      <c r="C10" s="104">
        <v>2</v>
      </c>
      <c r="D10" s="104">
        <v>2</v>
      </c>
      <c r="E10" s="105">
        <v>13</v>
      </c>
      <c r="F10" s="106">
        <f t="shared" si="0"/>
        <v>11</v>
      </c>
    </row>
    <row r="11" ht="28" customHeight="1" spans="1:6">
      <c r="A11" s="102">
        <v>2301704</v>
      </c>
      <c r="B11" s="109" t="s">
        <v>234</v>
      </c>
      <c r="C11" s="104">
        <v>31</v>
      </c>
      <c r="D11" s="104">
        <v>31</v>
      </c>
      <c r="E11" s="105">
        <v>50</v>
      </c>
      <c r="F11" s="106">
        <f t="shared" si="0"/>
        <v>19</v>
      </c>
    </row>
    <row r="12" ht="28" customHeight="1" spans="1:6">
      <c r="A12" s="102">
        <v>20911</v>
      </c>
      <c r="B12" s="103" t="s">
        <v>235</v>
      </c>
      <c r="C12" s="104">
        <f>SUM(C13:C15)</f>
        <v>43565</v>
      </c>
      <c r="D12" s="104">
        <f>SUM(D13:D15)</f>
        <v>43565</v>
      </c>
      <c r="E12" s="105">
        <v>47293</v>
      </c>
      <c r="F12" s="106">
        <f t="shared" si="0"/>
        <v>3728</v>
      </c>
    </row>
    <row r="13" ht="28" customHeight="1" spans="1:6">
      <c r="A13" s="102">
        <v>2091101</v>
      </c>
      <c r="B13" s="103" t="s">
        <v>230</v>
      </c>
      <c r="C13" s="104">
        <v>42699</v>
      </c>
      <c r="D13" s="104">
        <v>42699</v>
      </c>
      <c r="E13" s="105">
        <v>45908</v>
      </c>
      <c r="F13" s="106">
        <f t="shared" si="0"/>
        <v>3209</v>
      </c>
    </row>
    <row r="14" ht="28" customHeight="1" spans="1:6">
      <c r="A14" s="102">
        <v>2091199</v>
      </c>
      <c r="B14" s="103" t="s">
        <v>233</v>
      </c>
      <c r="C14" s="104"/>
      <c r="D14" s="104"/>
      <c r="E14" s="105">
        <v>176</v>
      </c>
      <c r="F14" s="106">
        <f t="shared" si="0"/>
        <v>176</v>
      </c>
    </row>
    <row r="15" ht="28" customHeight="1" spans="1:6">
      <c r="A15" s="102">
        <v>2301705</v>
      </c>
      <c r="B15" s="102" t="s">
        <v>234</v>
      </c>
      <c r="C15" s="110">
        <v>866</v>
      </c>
      <c r="D15" s="110">
        <v>866</v>
      </c>
      <c r="E15" s="105">
        <v>1209</v>
      </c>
      <c r="F15" s="106">
        <f t="shared" si="0"/>
        <v>343</v>
      </c>
    </row>
  </sheetData>
  <mergeCells count="1">
    <mergeCell ref="A2:F2"/>
  </mergeCells>
  <pageMargins left="0.751388888888889" right="0.751388888888889" top="1" bottom="0.802777777777778" header="0.5" footer="0.5"/>
  <pageSetup paperSize="9" scale="87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Zeros="0" view="pageBreakPreview" zoomScaleNormal="100" workbookViewId="0">
      <selection activeCell="E12" sqref="E12"/>
    </sheetView>
  </sheetViews>
  <sheetFormatPr defaultColWidth="10" defaultRowHeight="14.25" outlineLevelCol="5"/>
  <cols>
    <col min="1" max="1" width="12.775" style="52" customWidth="1"/>
    <col min="2" max="2" width="37.8916666666667" style="52" customWidth="1"/>
    <col min="3" max="3" width="11.8916666666667" style="52" customWidth="1"/>
    <col min="4" max="5" width="12.6333333333333" style="52" customWidth="1"/>
    <col min="6" max="6" width="10.4416666666667" style="52" customWidth="1"/>
    <col min="7" max="16384" width="10" style="52"/>
  </cols>
  <sheetData>
    <row r="1" s="71" customFormat="1" ht="19.15" customHeight="1" spans="1:6">
      <c r="A1" s="53" t="s">
        <v>236</v>
      </c>
      <c r="F1" s="73"/>
    </row>
    <row r="2" ht="60" customHeight="1" spans="1:6">
      <c r="A2" s="54" t="s">
        <v>237</v>
      </c>
      <c r="B2" s="54"/>
      <c r="C2" s="54"/>
      <c r="D2" s="54"/>
      <c r="E2" s="54"/>
      <c r="F2" s="54"/>
    </row>
    <row r="3" s="50" customFormat="1" ht="23.25" customHeight="1" spans="4:6">
      <c r="D3" s="74" t="s">
        <v>2</v>
      </c>
      <c r="E3" s="74"/>
      <c r="F3" s="74"/>
    </row>
    <row r="4" s="72" customFormat="1" ht="33" customHeight="1" spans="1:6">
      <c r="A4" s="57" t="s">
        <v>3</v>
      </c>
      <c r="B4" s="57" t="s">
        <v>4</v>
      </c>
      <c r="C4" s="58" t="s">
        <v>5</v>
      </c>
      <c r="D4" s="58" t="s">
        <v>6</v>
      </c>
      <c r="E4" s="58" t="s">
        <v>7</v>
      </c>
      <c r="F4" s="59" t="s">
        <v>8</v>
      </c>
    </row>
    <row r="5" s="50" customFormat="1" ht="33" customHeight="1" spans="1:6">
      <c r="A5" s="60">
        <v>10306</v>
      </c>
      <c r="B5" s="61" t="s">
        <v>238</v>
      </c>
      <c r="C5" s="75">
        <f>SUM(C6)</f>
        <v>25000</v>
      </c>
      <c r="D5" s="75">
        <f>SUM(D6)</f>
        <v>25500</v>
      </c>
      <c r="E5" s="75">
        <f>SUM(E6)</f>
        <v>5156</v>
      </c>
      <c r="F5" s="76">
        <f>E5-D5</f>
        <v>-20344</v>
      </c>
    </row>
    <row r="6" s="50" customFormat="1" ht="33" customHeight="1" spans="1:6">
      <c r="A6" s="60">
        <v>103060198</v>
      </c>
      <c r="B6" s="60" t="s">
        <v>239</v>
      </c>
      <c r="C6" s="76">
        <f>SUM(C7:C8)</f>
        <v>25000</v>
      </c>
      <c r="D6" s="76">
        <f>SUM(D7:D8)</f>
        <v>25500</v>
      </c>
      <c r="E6" s="76">
        <f>SUM(E7:E8)</f>
        <v>5156</v>
      </c>
      <c r="F6" s="76">
        <f>E6-D6</f>
        <v>-20344</v>
      </c>
    </row>
    <row r="7" s="50" customFormat="1" ht="33" customHeight="1" spans="1:6">
      <c r="A7" s="77"/>
      <c r="B7" s="70" t="s">
        <v>240</v>
      </c>
      <c r="C7" s="65">
        <v>20000</v>
      </c>
      <c r="D7" s="76">
        <v>20500</v>
      </c>
      <c r="E7" s="76">
        <v>5041</v>
      </c>
      <c r="F7" s="76">
        <f t="shared" ref="F7:F14" si="0">E7-D7</f>
        <v>-15459</v>
      </c>
    </row>
    <row r="8" s="50" customFormat="1" ht="33" customHeight="1" spans="1:6">
      <c r="A8" s="77"/>
      <c r="B8" s="70" t="s">
        <v>241</v>
      </c>
      <c r="C8" s="65">
        <v>5000</v>
      </c>
      <c r="D8" s="76">
        <v>5000</v>
      </c>
      <c r="E8" s="76">
        <v>115</v>
      </c>
      <c r="F8" s="76">
        <f t="shared" si="0"/>
        <v>-4885</v>
      </c>
    </row>
    <row r="9" s="50" customFormat="1" ht="33" customHeight="1" spans="1:6">
      <c r="A9" s="78">
        <v>110</v>
      </c>
      <c r="B9" s="79" t="s">
        <v>101</v>
      </c>
      <c r="C9" s="75">
        <f>SUM(C10)</f>
        <v>6</v>
      </c>
      <c r="D9" s="75">
        <f>SUM(D10)</f>
        <v>45</v>
      </c>
      <c r="E9" s="75">
        <f>SUM(E10)</f>
        <v>45</v>
      </c>
      <c r="F9" s="76">
        <f t="shared" si="0"/>
        <v>0</v>
      </c>
    </row>
    <row r="10" s="50" customFormat="1" ht="33" customHeight="1" spans="1:6">
      <c r="A10" s="78">
        <v>11005</v>
      </c>
      <c r="B10" s="80" t="s">
        <v>242</v>
      </c>
      <c r="C10" s="76">
        <f>SUM(C11:C12)</f>
        <v>6</v>
      </c>
      <c r="D10" s="76">
        <f>SUM(D11:D12)</f>
        <v>45</v>
      </c>
      <c r="E10" s="76">
        <f>SUM(E11:E12)</f>
        <v>45</v>
      </c>
      <c r="F10" s="76">
        <f t="shared" si="0"/>
        <v>0</v>
      </c>
    </row>
    <row r="11" s="50" customFormat="1" ht="33" customHeight="1" spans="1:6">
      <c r="A11" s="78">
        <v>1100501</v>
      </c>
      <c r="B11" s="81" t="s">
        <v>243</v>
      </c>
      <c r="C11" s="82">
        <v>6</v>
      </c>
      <c r="D11" s="83">
        <v>6</v>
      </c>
      <c r="E11" s="83">
        <v>6</v>
      </c>
      <c r="F11" s="76">
        <f t="shared" si="0"/>
        <v>0</v>
      </c>
    </row>
    <row r="12" s="50" customFormat="1" ht="33" customHeight="1" spans="1:6">
      <c r="A12" s="78">
        <v>11008</v>
      </c>
      <c r="B12" s="60" t="s">
        <v>244</v>
      </c>
      <c r="C12" s="66"/>
      <c r="D12" s="76">
        <f>D13</f>
        <v>39</v>
      </c>
      <c r="E12" s="76">
        <f>E13</f>
        <v>39</v>
      </c>
      <c r="F12" s="76">
        <f t="shared" si="0"/>
        <v>0</v>
      </c>
    </row>
    <row r="13" s="50" customFormat="1" ht="33" customHeight="1" spans="1:6">
      <c r="A13" s="78">
        <v>1100804</v>
      </c>
      <c r="B13" s="60" t="s">
        <v>245</v>
      </c>
      <c r="C13" s="66"/>
      <c r="D13" s="76">
        <v>39</v>
      </c>
      <c r="E13" s="76">
        <v>39</v>
      </c>
      <c r="F13" s="76">
        <f t="shared" si="0"/>
        <v>0</v>
      </c>
    </row>
    <row r="14" s="50" customFormat="1" ht="33" customHeight="1" spans="1:6">
      <c r="A14" s="84"/>
      <c r="B14" s="85" t="s">
        <v>124</v>
      </c>
      <c r="C14" s="75">
        <f>SUM(C5,C9)</f>
        <v>25006</v>
      </c>
      <c r="D14" s="75">
        <f>SUM(D5,D9)</f>
        <v>25545</v>
      </c>
      <c r="E14" s="75">
        <f>SUM(E5,E9)</f>
        <v>5201</v>
      </c>
      <c r="F14" s="76">
        <f t="shared" si="0"/>
        <v>-20344</v>
      </c>
    </row>
  </sheetData>
  <mergeCells count="2">
    <mergeCell ref="A2:F2"/>
    <mergeCell ref="D3:F3"/>
  </mergeCells>
  <printOptions horizontalCentered="1"/>
  <pageMargins left="0.747916666666667" right="0.747916666666667" top="0.984027777777778" bottom="0.786805555555556" header="0.511805555555556" footer="0.511805555555556"/>
  <pageSetup paperSize="9" scale="89" fitToHeight="0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showZeros="0" view="pageBreakPreview" zoomScaleNormal="100" topLeftCell="A3" workbookViewId="0">
      <selection activeCell="H20" sqref="H20"/>
    </sheetView>
  </sheetViews>
  <sheetFormatPr defaultColWidth="10" defaultRowHeight="14.25" outlineLevelCol="5"/>
  <cols>
    <col min="1" max="1" width="11.1083333333333" style="52" customWidth="1"/>
    <col min="2" max="2" width="44.8833333333333" style="52" customWidth="1"/>
    <col min="3" max="3" width="11.775" style="52" customWidth="1"/>
    <col min="4" max="4" width="12.5583333333333" style="52" customWidth="1"/>
    <col min="5" max="5" width="12.3333333333333" style="52" customWidth="1"/>
    <col min="6" max="6" width="10.5583333333333" style="52" customWidth="1"/>
    <col min="7" max="16384" width="10" style="52"/>
  </cols>
  <sheetData>
    <row r="1" s="48" customFormat="1" ht="30.95" customHeight="1" spans="1:1">
      <c r="A1" s="53" t="s">
        <v>246</v>
      </c>
    </row>
    <row r="2" s="49" customFormat="1" ht="72.75" customHeight="1" spans="1:6">
      <c r="A2" s="54" t="s">
        <v>247</v>
      </c>
      <c r="B2" s="54"/>
      <c r="C2" s="54"/>
      <c r="D2" s="54"/>
      <c r="E2" s="54"/>
      <c r="F2" s="54"/>
    </row>
    <row r="3" s="50" customFormat="1" ht="26.25" customHeight="1" spans="2:6">
      <c r="B3" s="55"/>
      <c r="C3" s="55"/>
      <c r="D3" s="56" t="s">
        <v>2</v>
      </c>
      <c r="E3" s="56"/>
      <c r="F3" s="56"/>
    </row>
    <row r="4" s="51" customFormat="1" ht="33" customHeight="1" spans="1:6">
      <c r="A4" s="57" t="s">
        <v>3</v>
      </c>
      <c r="B4" s="57" t="s">
        <v>4</v>
      </c>
      <c r="C4" s="58" t="s">
        <v>5</v>
      </c>
      <c r="D4" s="58" t="s">
        <v>6</v>
      </c>
      <c r="E4" s="58" t="s">
        <v>7</v>
      </c>
      <c r="F4" s="59" t="s">
        <v>8</v>
      </c>
    </row>
    <row r="5" s="50" customFormat="1" ht="33" customHeight="1" spans="1:6">
      <c r="A5" s="60">
        <v>223</v>
      </c>
      <c r="B5" s="61" t="s">
        <v>248</v>
      </c>
      <c r="C5" s="62">
        <f>SUM(C6,C9,C11)</f>
        <v>6</v>
      </c>
      <c r="D5" s="62">
        <f>SUM(D6,D9,D11)</f>
        <v>340</v>
      </c>
      <c r="E5" s="62">
        <f>SUM(E6,E9,E11)</f>
        <v>352</v>
      </c>
      <c r="F5" s="62">
        <f>E5-D5</f>
        <v>12</v>
      </c>
    </row>
    <row r="6" s="50" customFormat="1" ht="33" customHeight="1" spans="1:6">
      <c r="A6" s="63">
        <v>22301</v>
      </c>
      <c r="B6" s="63" t="s">
        <v>249</v>
      </c>
      <c r="C6" s="64"/>
      <c r="D6" s="64"/>
      <c r="E6" s="64">
        <f>SUM(E7:E8)</f>
        <v>42</v>
      </c>
      <c r="F6" s="64">
        <f>E6-D6</f>
        <v>42</v>
      </c>
    </row>
    <row r="7" s="50" customFormat="1" ht="33" customHeight="1" spans="1:6">
      <c r="A7" s="63">
        <v>2230105</v>
      </c>
      <c r="B7" s="63" t="s">
        <v>250</v>
      </c>
      <c r="C7" s="64"/>
      <c r="D7" s="64"/>
      <c r="E7" s="65">
        <v>8</v>
      </c>
      <c r="F7" s="64">
        <f>E7-D7</f>
        <v>8</v>
      </c>
    </row>
    <row r="8" s="50" customFormat="1" ht="33" customHeight="1" spans="1:6">
      <c r="A8" s="63">
        <v>2230199</v>
      </c>
      <c r="B8" s="63" t="s">
        <v>251</v>
      </c>
      <c r="C8" s="64"/>
      <c r="D8" s="64"/>
      <c r="E8" s="65">
        <v>34</v>
      </c>
      <c r="F8" s="64">
        <f>E8-D8</f>
        <v>34</v>
      </c>
    </row>
    <row r="9" s="50" customFormat="1" ht="33" customHeight="1" spans="1:6">
      <c r="A9" s="60">
        <v>22302</v>
      </c>
      <c r="B9" s="60" t="s">
        <v>252</v>
      </c>
      <c r="C9" s="66"/>
      <c r="D9" s="64">
        <v>300</v>
      </c>
      <c r="E9" s="64">
        <f>SUM(E10)</f>
        <v>300</v>
      </c>
      <c r="F9" s="64">
        <f t="shared" ref="F9:F18" si="0">E9-D9</f>
        <v>0</v>
      </c>
    </row>
    <row r="10" s="50" customFormat="1" ht="33" customHeight="1" spans="1:6">
      <c r="A10" s="60">
        <v>2230299</v>
      </c>
      <c r="B10" s="60" t="s">
        <v>253</v>
      </c>
      <c r="C10" s="66"/>
      <c r="D10" s="64">
        <v>300</v>
      </c>
      <c r="E10" s="64">
        <v>300</v>
      </c>
      <c r="F10" s="64">
        <f t="shared" si="0"/>
        <v>0</v>
      </c>
    </row>
    <row r="11" s="50" customFormat="1" ht="33" customHeight="1" spans="1:6">
      <c r="A11" s="60">
        <v>22399</v>
      </c>
      <c r="B11" s="60" t="s">
        <v>254</v>
      </c>
      <c r="C11" s="64">
        <f>SUM(C12)</f>
        <v>6</v>
      </c>
      <c r="D11" s="64">
        <f>SUM(D12)</f>
        <v>40</v>
      </c>
      <c r="E11" s="64">
        <f>SUM(E12)</f>
        <v>10</v>
      </c>
      <c r="F11" s="64">
        <f t="shared" si="0"/>
        <v>-30</v>
      </c>
    </row>
    <row r="12" s="50" customFormat="1" ht="33" customHeight="1" spans="1:6">
      <c r="A12" s="60">
        <v>2239999</v>
      </c>
      <c r="B12" s="60" t="s">
        <v>255</v>
      </c>
      <c r="C12" s="66">
        <v>6</v>
      </c>
      <c r="D12" s="64">
        <v>40</v>
      </c>
      <c r="E12" s="64">
        <v>10</v>
      </c>
      <c r="F12" s="64">
        <f t="shared" si="0"/>
        <v>-30</v>
      </c>
    </row>
    <row r="13" ht="33" customHeight="1" spans="1:6">
      <c r="A13" s="67">
        <v>230</v>
      </c>
      <c r="B13" s="68" t="s">
        <v>200</v>
      </c>
      <c r="C13" s="69">
        <f>SUM(C14,C16)</f>
        <v>25000</v>
      </c>
      <c r="D13" s="69">
        <f>SUM(D14,D16)</f>
        <v>25205</v>
      </c>
      <c r="E13" s="69">
        <f>SUM(E14,E16)</f>
        <v>4849</v>
      </c>
      <c r="F13" s="64">
        <f t="shared" si="0"/>
        <v>-20356</v>
      </c>
    </row>
    <row r="14" ht="33" customHeight="1" spans="1:6">
      <c r="A14" s="67">
        <v>23008</v>
      </c>
      <c r="B14" s="70" t="s">
        <v>256</v>
      </c>
      <c r="C14" s="65">
        <v>25000</v>
      </c>
      <c r="D14" s="65">
        <v>25000</v>
      </c>
      <c r="E14" s="65">
        <f>E15</f>
        <v>4849</v>
      </c>
      <c r="F14" s="64">
        <f t="shared" si="0"/>
        <v>-20151</v>
      </c>
    </row>
    <row r="15" ht="33" customHeight="1" spans="1:6">
      <c r="A15" s="67">
        <v>2300803</v>
      </c>
      <c r="B15" s="70" t="s">
        <v>257</v>
      </c>
      <c r="C15" s="65">
        <v>25000</v>
      </c>
      <c r="D15" s="65">
        <v>25000</v>
      </c>
      <c r="E15" s="65">
        <v>4849</v>
      </c>
      <c r="F15" s="64">
        <f t="shared" si="0"/>
        <v>-20151</v>
      </c>
    </row>
    <row r="16" ht="33" customHeight="1" spans="1:6">
      <c r="A16" s="67">
        <v>23009</v>
      </c>
      <c r="B16" s="70" t="s">
        <v>258</v>
      </c>
      <c r="C16" s="65"/>
      <c r="D16" s="65">
        <f>D17</f>
        <v>205</v>
      </c>
      <c r="E16" s="65">
        <f>E17</f>
        <v>0</v>
      </c>
      <c r="F16" s="64">
        <f t="shared" si="0"/>
        <v>-205</v>
      </c>
    </row>
    <row r="17" ht="33" customHeight="1" spans="1:6">
      <c r="A17" s="67">
        <v>2300918</v>
      </c>
      <c r="B17" s="70" t="s">
        <v>259</v>
      </c>
      <c r="C17" s="65"/>
      <c r="D17" s="65">
        <v>205</v>
      </c>
      <c r="E17" s="65"/>
      <c r="F17" s="64">
        <f t="shared" si="0"/>
        <v>-205</v>
      </c>
    </row>
    <row r="18" ht="33" customHeight="1" spans="1:6">
      <c r="A18" s="70"/>
      <c r="B18" s="69" t="s">
        <v>85</v>
      </c>
      <c r="C18" s="69">
        <f>SUM(C5,C13)</f>
        <v>25006</v>
      </c>
      <c r="D18" s="69">
        <f>SUM(D5,D13)</f>
        <v>25545</v>
      </c>
      <c r="E18" s="69">
        <f>SUM(E5,E13)</f>
        <v>5201</v>
      </c>
      <c r="F18" s="64">
        <f t="shared" si="0"/>
        <v>-20344</v>
      </c>
    </row>
  </sheetData>
  <mergeCells count="2">
    <mergeCell ref="A2:F2"/>
    <mergeCell ref="D3:F3"/>
  </mergeCells>
  <printOptions horizontalCentered="1"/>
  <pageMargins left="0.748031496062992" right="0.748031496062992" top="0.78740157480315" bottom="0.590551181102362" header="0.511811023622047" footer="0.511811023622047"/>
  <pageSetup paperSize="9" scale="85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A2" sqref="A2:C2"/>
    </sheetView>
  </sheetViews>
  <sheetFormatPr defaultColWidth="10" defaultRowHeight="14.25" outlineLevelCol="2"/>
  <cols>
    <col min="1" max="1" width="22.5" style="34" customWidth="1"/>
    <col min="2" max="2" width="27.5" style="34" customWidth="1"/>
    <col min="3" max="3" width="26.25" style="34" customWidth="1"/>
    <col min="4" max="4" width="9.75" style="34" customWidth="1"/>
    <col min="5" max="16384" width="10" style="34"/>
  </cols>
  <sheetData>
    <row r="1" s="31" customFormat="1" ht="20.25" spans="1:1">
      <c r="A1" s="35" t="s">
        <v>260</v>
      </c>
    </row>
    <row r="2" s="34" customFormat="1" ht="25.5" spans="1:3">
      <c r="A2" s="36" t="s">
        <v>261</v>
      </c>
      <c r="B2" s="36"/>
      <c r="C2" s="36"/>
    </row>
    <row r="3" s="33" customFormat="1" ht="13.5" spans="2:3">
      <c r="B3" s="45"/>
      <c r="C3" s="46" t="s">
        <v>2</v>
      </c>
    </row>
    <row r="4" s="33" customFormat="1" ht="36.75" customHeight="1" spans="1:3">
      <c r="A4" s="39" t="s">
        <v>262</v>
      </c>
      <c r="B4" s="40" t="s">
        <v>263</v>
      </c>
      <c r="C4" s="40"/>
    </row>
    <row r="5" s="33" customFormat="1" ht="36.75" customHeight="1" spans="1:3">
      <c r="A5" s="41"/>
      <c r="B5" s="40" t="s">
        <v>264</v>
      </c>
      <c r="C5" s="40" t="s">
        <v>265</v>
      </c>
    </row>
    <row r="6" s="33" customFormat="1" ht="36.75" customHeight="1" spans="1:3">
      <c r="A6" s="42" t="s">
        <v>266</v>
      </c>
      <c r="B6" s="42">
        <v>308720.93</v>
      </c>
      <c r="C6" s="42">
        <v>332290</v>
      </c>
    </row>
    <row r="7" s="33" customFormat="1" ht="36.75" customHeight="1" spans="1:3">
      <c r="A7" s="43"/>
      <c r="B7" s="43"/>
      <c r="C7" s="43"/>
    </row>
    <row r="8" s="33" customFormat="1" ht="36.75" customHeight="1" spans="1:3">
      <c r="A8" s="47"/>
      <c r="B8" s="47"/>
      <c r="C8" s="47"/>
    </row>
    <row r="11" s="34" customFormat="1" spans="2:3">
      <c r="B11" s="44"/>
      <c r="C11" s="44"/>
    </row>
  </sheetData>
  <mergeCells count="5">
    <mergeCell ref="A2:C2"/>
    <mergeCell ref="B4:C4"/>
    <mergeCell ref="A7:C7"/>
    <mergeCell ref="A8:C8"/>
    <mergeCell ref="A4:A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1、一般公共预算收入</vt:lpstr>
      <vt:lpstr>2、一般公共预算支出</vt:lpstr>
      <vt:lpstr>3、政府性基金收入</vt:lpstr>
      <vt:lpstr>4、政府性基金支出</vt:lpstr>
      <vt:lpstr>5、社保基金收入</vt:lpstr>
      <vt:lpstr>6、社保基金支出</vt:lpstr>
      <vt:lpstr>7、国有资本经营收入</vt:lpstr>
      <vt:lpstr>8、国有资本经营支出</vt:lpstr>
      <vt:lpstr>9、政府一般债务限额和余额情况表</vt:lpstr>
      <vt:lpstr>10、政府专项债务限额和余额情况表</vt:lpstr>
      <vt:lpstr>11、新增政府债券分配明细表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2024-12-13T01:09:00Z</cp:lastPrinted>
  <dcterms:modified xsi:type="dcterms:W3CDTF">2025-04-27T07:38:53Z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C5E3F0FBB1F140C8B54C6EEB77E83E69_13</vt:lpwstr>
  </property>
</Properties>
</file>